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<sst xmlns="http://schemas.openxmlformats.org/spreadsheetml/2006/main" count="134" uniqueCount="134">
  <si>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</si>
  <si>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</si>
  <si>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</si>
  <si>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</si>
  <si>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</si>
  <si>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</si>
  <si>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</si>
  <si>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</si>
  <si>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</si>
  <si>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</si>
  <si>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</si>
  <si>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</si>
  <si>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</si>
  <si>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</si>
  <si>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</si>
  <si>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</si>
  <si>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</si>
  <si>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</si>
  <si>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</si>
  <si>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</si>
  <si>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</si>
  <si>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</si>
  <si>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</si>
  <si>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</si>
  <si>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</si>
  <si>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</si>
  <si>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</si>
  <si>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</si>
  <si>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</si>
  <si>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</si>
  <si>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</si>
  <si>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</si>
  <si>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</si>
  <si>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</si>
  <si>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</si>
  <si>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</si>
  <si>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</si>
  <si>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</si>
  <si>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</si>
  <si>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</si>
  <si>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</si>
  <si>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</si>
  <si>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</si>
  <si>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</si>
  <si>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</si>
  <si>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</si>
  <si>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</si>
  <si>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</si>
  <si>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</si>
  <si>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</si>
  <si>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</si>
  <si>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</si>
  <si>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</si>
  <si>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</si>
  <si>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</si>
  <si>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</si>
  <si>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</si>
  <si>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</si>
  <si>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</si>
  <si>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</si>
  <si>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</si>
  <si>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</si>
  <si>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</si>
  <si>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</si>
  <si>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</si>
  <si>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</si>
  <si>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</si>
  <si>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</si>
  <si>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</si>
  <si>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</si>
  <si>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</si>
  <si>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</si>
  <si>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</si>
  <si>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</si>
  <si>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</si>
  <si>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</si>
  <si>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</si>
  <si>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</si>
  <si>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</si>
  <si>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</si>
  <si>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</si>
  <si>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</si>
  <si>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</si>
  <si>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</si>
  <si>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</si>
  <si>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</si>
  <si>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</si>
  <si>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</si>
  <si>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</si>
  <si>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</si>
  <si>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</si>
  <si>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</si>
  <si>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</si>
  <si>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</si>
  <si>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</si>
  <si>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</si>
  <si>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</si>
  <si>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</si>
  <si>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</si>
  <si>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</si>
  <si>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</si>
  <si>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</si>
  <si>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</si>
  <si>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</si>
  <si>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</si>
  <si>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</si>
  <si>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</si>
  <si>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</si>
  <si>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</si>
  <si>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</si>
  <si>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</si>
  <si>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</si>
  <si>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</si>
  <si>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</si>
  <si>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</si>
  <si>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</si>
  <si>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</si>
  <si>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</si>
  <si>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</si>
  <si>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</si>
  <si>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</si>
  <si>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</si>
  <si>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</si>
  <si>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</si>
  <si>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</si>
  <si>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</si>
  <si>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</si>
  <si>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</si>
  <si>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</si>
  <si>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</si>
  <si>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</si>
  <si>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</si>
  <si>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</si>
  <si>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05/09/16 - VENCIMENTO 15/09/16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</si>
</sst>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625966</v>
      </c>
      <c r="C7" s="9">
        <f t="shared" si="0"/>
        <v>793479</v>
      </c>
      <c r="D7" s="9">
        <f t="shared" si="0"/>
        <v>839835</v>
      </c>
      <c r="E7" s="9">
        <f t="shared" si="0"/>
        <v>553775</v>
      </c>
      <c r="F7" s="9">
        <f t="shared" si="0"/>
        <v>755575</v>
      </c>
      <c r="G7" s="9">
        <f t="shared" si="0"/>
        <v>1243619</v>
      </c>
      <c r="H7" s="9">
        <f t="shared" si="0"/>
        <v>577761</v>
      </c>
      <c r="I7" s="9">
        <f t="shared" si="0"/>
        <v>131742</v>
      </c>
      <c r="J7" s="9">
        <f t="shared" si="0"/>
        <v>334134</v>
      </c>
      <c r="K7" s="9">
        <f t="shared" si="0"/>
        <v>5855886</v>
      </c>
      <c r="L7" s="52"/>
    </row>
    <row r="8" spans="1:11" ht="17.25" customHeight="1">
      <c r="A8" s="10" t="s">
        <v>99</v>
      </c>
      <c r="B8" s="11">
        <f>B9+B12+B16</f>
        <v>301303</v>
      </c>
      <c r="C8" s="11">
        <f aca="true" t="shared" si="1" ref="C8:J8">C9+C12+C16</f>
        <v>389951</v>
      </c>
      <c r="D8" s="11">
        <f t="shared" si="1"/>
        <v>387797</v>
      </c>
      <c r="E8" s="11">
        <f t="shared" si="1"/>
        <v>274097</v>
      </c>
      <c r="F8" s="11">
        <f t="shared" si="1"/>
        <v>363136</v>
      </c>
      <c r="G8" s="11">
        <f t="shared" si="1"/>
        <v>601607</v>
      </c>
      <c r="H8" s="11">
        <f t="shared" si="1"/>
        <v>305816</v>
      </c>
      <c r="I8" s="11">
        <f t="shared" si="1"/>
        <v>58431</v>
      </c>
      <c r="J8" s="11">
        <f t="shared" si="1"/>
        <v>151345</v>
      </c>
      <c r="K8" s="11">
        <f>SUM(B8:J8)</f>
        <v>2833483</v>
      </c>
    </row>
    <row r="9" spans="1:11" ht="17.25" customHeight="1">
      <c r="A9" s="15" t="s">
        <v>17</v>
      </c>
      <c r="B9" s="13">
        <f>+B10+B11</f>
        <v>39560</v>
      </c>
      <c r="C9" s="13">
        <f aca="true" t="shared" si="2" ref="C9:J9">+C10+C11</f>
        <v>53695</v>
      </c>
      <c r="D9" s="13">
        <f t="shared" si="2"/>
        <v>48903</v>
      </c>
      <c r="E9" s="13">
        <f t="shared" si="2"/>
        <v>35783</v>
      </c>
      <c r="F9" s="13">
        <f t="shared" si="2"/>
        <v>42193</v>
      </c>
      <c r="G9" s="13">
        <f t="shared" si="2"/>
        <v>54223</v>
      </c>
      <c r="H9" s="13">
        <f t="shared" si="2"/>
        <v>49013</v>
      </c>
      <c r="I9" s="13">
        <f t="shared" si="2"/>
        <v>9051</v>
      </c>
      <c r="J9" s="13">
        <f t="shared" si="2"/>
        <v>17747</v>
      </c>
      <c r="K9" s="11">
        <f>SUM(B9:J9)</f>
        <v>350168</v>
      </c>
    </row>
    <row r="10" spans="1:11" ht="17.25" customHeight="1">
      <c r="A10" s="29" t="s">
        <v>18</v>
      </c>
      <c r="B10" s="13">
        <v>39560</v>
      </c>
      <c r="C10" s="13">
        <v>53695</v>
      </c>
      <c r="D10" s="13">
        <v>48903</v>
      </c>
      <c r="E10" s="13">
        <v>35783</v>
      </c>
      <c r="F10" s="13">
        <v>42193</v>
      </c>
      <c r="G10" s="13">
        <v>54223</v>
      </c>
      <c r="H10" s="13">
        <v>49013</v>
      </c>
      <c r="I10" s="13">
        <v>9051</v>
      </c>
      <c r="J10" s="13">
        <v>17747</v>
      </c>
      <c r="K10" s="11">
        <f>SUM(B10:J10)</f>
        <v>350168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223624</v>
      </c>
      <c r="C12" s="17">
        <f t="shared" si="3"/>
        <v>290190</v>
      </c>
      <c r="D12" s="17">
        <f t="shared" si="3"/>
        <v>291833</v>
      </c>
      <c r="E12" s="17">
        <f t="shared" si="3"/>
        <v>205393</v>
      </c>
      <c r="F12" s="17">
        <f t="shared" si="3"/>
        <v>270045</v>
      </c>
      <c r="G12" s="17">
        <f t="shared" si="3"/>
        <v>457773</v>
      </c>
      <c r="H12" s="17">
        <f t="shared" si="3"/>
        <v>222848</v>
      </c>
      <c r="I12" s="17">
        <f t="shared" si="3"/>
        <v>41838</v>
      </c>
      <c r="J12" s="17">
        <f t="shared" si="3"/>
        <v>114443</v>
      </c>
      <c r="K12" s="11">
        <f aca="true" t="shared" si="4" ref="K12:K27">SUM(B12:J12)</f>
        <v>2117987</v>
      </c>
    </row>
    <row r="13" spans="1:13" ht="17.25" customHeight="1">
      <c r="A13" s="14" t="s">
        <v>20</v>
      </c>
      <c r="B13" s="13">
        <v>103405</v>
      </c>
      <c r="C13" s="13">
        <v>143741</v>
      </c>
      <c r="D13" s="13">
        <v>149243</v>
      </c>
      <c r="E13" s="13">
        <v>102505</v>
      </c>
      <c r="F13" s="13">
        <v>131480</v>
      </c>
      <c r="G13" s="13">
        <v>211103</v>
      </c>
      <c r="H13" s="13">
        <v>98955</v>
      </c>
      <c r="I13" s="13">
        <v>22736</v>
      </c>
      <c r="J13" s="13">
        <v>57983</v>
      </c>
      <c r="K13" s="11">
        <f t="shared" si="4"/>
        <v>1021151</v>
      </c>
      <c r="L13" s="52"/>
      <c r="M13" s="53"/>
    </row>
    <row r="14" spans="1:12" ht="17.25" customHeight="1">
      <c r="A14" s="14" t="s">
        <v>21</v>
      </c>
      <c r="B14" s="13">
        <v>109908</v>
      </c>
      <c r="C14" s="13">
        <v>131213</v>
      </c>
      <c r="D14" s="13">
        <v>131194</v>
      </c>
      <c r="E14" s="13">
        <v>92997</v>
      </c>
      <c r="F14" s="13">
        <v>128095</v>
      </c>
      <c r="G14" s="13">
        <v>230517</v>
      </c>
      <c r="H14" s="13">
        <v>107212</v>
      </c>
      <c r="I14" s="13">
        <v>16280</v>
      </c>
      <c r="J14" s="13">
        <v>52916</v>
      </c>
      <c r="K14" s="11">
        <f t="shared" si="4"/>
        <v>1000332</v>
      </c>
      <c r="L14" s="52"/>
    </row>
    <row r="15" spans="1:11" ht="17.25" customHeight="1">
      <c r="A15" s="14" t="s">
        <v>22</v>
      </c>
      <c r="B15" s="13">
        <v>10311</v>
      </c>
      <c r="C15" s="13">
        <v>15236</v>
      </c>
      <c r="D15" s="13">
        <v>11396</v>
      </c>
      <c r="E15" s="13">
        <v>9891</v>
      </c>
      <c r="F15" s="13">
        <v>10470</v>
      </c>
      <c r="G15" s="13">
        <v>16153</v>
      </c>
      <c r="H15" s="13">
        <v>16681</v>
      </c>
      <c r="I15" s="13">
        <v>2822</v>
      </c>
      <c r="J15" s="13">
        <v>3544</v>
      </c>
      <c r="K15" s="11">
        <f t="shared" si="4"/>
        <v>96504</v>
      </c>
    </row>
    <row r="16" spans="1:11" ht="17.25" customHeight="1">
      <c r="A16" s="15" t="s">
        <v>95</v>
      </c>
      <c r="B16" s="13">
        <f>B17+B18+B19</f>
        <v>38119</v>
      </c>
      <c r="C16" s="13">
        <f aca="true" t="shared" si="5" ref="C16:J16">C17+C18+C19</f>
        <v>46066</v>
      </c>
      <c r="D16" s="13">
        <f t="shared" si="5"/>
        <v>47061</v>
      </c>
      <c r="E16" s="13">
        <f t="shared" si="5"/>
        <v>32921</v>
      </c>
      <c r="F16" s="13">
        <f t="shared" si="5"/>
        <v>50898</v>
      </c>
      <c r="G16" s="13">
        <f t="shared" si="5"/>
        <v>89611</v>
      </c>
      <c r="H16" s="13">
        <f t="shared" si="5"/>
        <v>33955</v>
      </c>
      <c r="I16" s="13">
        <f t="shared" si="5"/>
        <v>7542</v>
      </c>
      <c r="J16" s="13">
        <f t="shared" si="5"/>
        <v>19155</v>
      </c>
      <c r="K16" s="11">
        <f t="shared" si="4"/>
        <v>365328</v>
      </c>
    </row>
    <row r="17" spans="1:11" ht="17.25" customHeight="1">
      <c r="A17" s="14" t="s">
        <v>96</v>
      </c>
      <c r="B17" s="13">
        <v>22137</v>
      </c>
      <c r="C17" s="13">
        <v>29150</v>
      </c>
      <c r="D17" s="13">
        <v>28176</v>
      </c>
      <c r="E17" s="13">
        <v>19612</v>
      </c>
      <c r="F17" s="13">
        <v>30570</v>
      </c>
      <c r="G17" s="13">
        <v>51257</v>
      </c>
      <c r="H17" s="13">
        <v>21274</v>
      </c>
      <c r="I17" s="13">
        <v>4880</v>
      </c>
      <c r="J17" s="13">
        <v>11362</v>
      </c>
      <c r="K17" s="11">
        <f t="shared" si="4"/>
        <v>218418</v>
      </c>
    </row>
    <row r="18" spans="1:11" ht="17.25" customHeight="1">
      <c r="A18" s="14" t="s">
        <v>97</v>
      </c>
      <c r="B18" s="13">
        <v>13813</v>
      </c>
      <c r="C18" s="13">
        <v>14004</v>
      </c>
      <c r="D18" s="13">
        <v>16982</v>
      </c>
      <c r="E18" s="13">
        <v>11589</v>
      </c>
      <c r="F18" s="13">
        <v>18314</v>
      </c>
      <c r="G18" s="13">
        <v>35023</v>
      </c>
      <c r="H18" s="13">
        <v>9920</v>
      </c>
      <c r="I18" s="13">
        <v>2201</v>
      </c>
      <c r="J18" s="13">
        <v>7046</v>
      </c>
      <c r="K18" s="11">
        <f t="shared" si="4"/>
        <v>128892</v>
      </c>
    </row>
    <row r="19" spans="1:11" ht="17.25" customHeight="1">
      <c r="A19" s="14" t="s">
        <v>98</v>
      </c>
      <c r="B19" s="13">
        <v>2169</v>
      </c>
      <c r="C19" s="13">
        <v>2912</v>
      </c>
      <c r="D19" s="13">
        <v>1903</v>
      </c>
      <c r="E19" s="13">
        <v>1720</v>
      </c>
      <c r="F19" s="13">
        <v>2014</v>
      </c>
      <c r="G19" s="13">
        <v>3331</v>
      </c>
      <c r="H19" s="13">
        <v>2761</v>
      </c>
      <c r="I19" s="13">
        <v>461</v>
      </c>
      <c r="J19" s="13">
        <v>747</v>
      </c>
      <c r="K19" s="11">
        <f t="shared" si="4"/>
        <v>18018</v>
      </c>
    </row>
    <row r="20" spans="1:11" ht="17.25" customHeight="1">
      <c r="A20" s="16" t="s">
        <v>23</v>
      </c>
      <c r="B20" s="11">
        <f>+B21+B22+B23</f>
        <v>160342</v>
      </c>
      <c r="C20" s="11">
        <f aca="true" t="shared" si="6" ref="C20:J20">+C21+C22+C23</f>
        <v>179358</v>
      </c>
      <c r="D20" s="11">
        <f t="shared" si="6"/>
        <v>206314</v>
      </c>
      <c r="E20" s="11">
        <f t="shared" si="6"/>
        <v>130349</v>
      </c>
      <c r="F20" s="11">
        <f t="shared" si="6"/>
        <v>204424</v>
      </c>
      <c r="G20" s="11">
        <f t="shared" si="6"/>
        <v>377505</v>
      </c>
      <c r="H20" s="11">
        <f t="shared" si="6"/>
        <v>137489</v>
      </c>
      <c r="I20" s="11">
        <f t="shared" si="6"/>
        <v>32710</v>
      </c>
      <c r="J20" s="11">
        <f t="shared" si="6"/>
        <v>76588</v>
      </c>
      <c r="K20" s="11">
        <f t="shared" si="4"/>
        <v>1505079</v>
      </c>
    </row>
    <row r="21" spans="1:12" ht="17.25" customHeight="1">
      <c r="A21" s="12" t="s">
        <v>24</v>
      </c>
      <c r="B21" s="13">
        <v>82494</v>
      </c>
      <c r="C21" s="13">
        <v>102599</v>
      </c>
      <c r="D21" s="13">
        <v>118259</v>
      </c>
      <c r="E21" s="13">
        <v>74065</v>
      </c>
      <c r="F21" s="13">
        <v>113005</v>
      </c>
      <c r="G21" s="13">
        <v>193016</v>
      </c>
      <c r="H21" s="13">
        <v>75058</v>
      </c>
      <c r="I21" s="13">
        <v>19781</v>
      </c>
      <c r="J21" s="13">
        <v>42371</v>
      </c>
      <c r="K21" s="11">
        <f t="shared" si="4"/>
        <v>820648</v>
      </c>
      <c r="L21" s="52"/>
    </row>
    <row r="22" spans="1:12" ht="17.25" customHeight="1">
      <c r="A22" s="12" t="s">
        <v>25</v>
      </c>
      <c r="B22" s="13">
        <v>73302</v>
      </c>
      <c r="C22" s="13">
        <v>71169</v>
      </c>
      <c r="D22" s="13">
        <v>83256</v>
      </c>
      <c r="E22" s="13">
        <v>52716</v>
      </c>
      <c r="F22" s="13">
        <v>87035</v>
      </c>
      <c r="G22" s="13">
        <v>176556</v>
      </c>
      <c r="H22" s="13">
        <v>56968</v>
      </c>
      <c r="I22" s="13">
        <v>11899</v>
      </c>
      <c r="J22" s="13">
        <v>32655</v>
      </c>
      <c r="K22" s="11">
        <f t="shared" si="4"/>
        <v>645556</v>
      </c>
      <c r="L22" s="52"/>
    </row>
    <row r="23" spans="1:11" ht="17.25" customHeight="1">
      <c r="A23" s="12" t="s">
        <v>26</v>
      </c>
      <c r="B23" s="13">
        <v>4546</v>
      </c>
      <c r="C23" s="13">
        <v>5590</v>
      </c>
      <c r="D23" s="13">
        <v>4799</v>
      </c>
      <c r="E23" s="13">
        <v>3568</v>
      </c>
      <c r="F23" s="13">
        <v>4384</v>
      </c>
      <c r="G23" s="13">
        <v>7933</v>
      </c>
      <c r="H23" s="13">
        <v>5463</v>
      </c>
      <c r="I23" s="13">
        <v>1030</v>
      </c>
      <c r="J23" s="13">
        <v>1562</v>
      </c>
      <c r="K23" s="11">
        <f t="shared" si="4"/>
        <v>38875</v>
      </c>
    </row>
    <row r="24" spans="1:11" ht="17.25" customHeight="1">
      <c r="A24" s="16" t="s">
        <v>27</v>
      </c>
      <c r="B24" s="13">
        <f>+B25+B26</f>
        <v>164321</v>
      </c>
      <c r="C24" s="13">
        <f aca="true" t="shared" si="7" ref="C24:J24">+C25+C26</f>
        <v>224170</v>
      </c>
      <c r="D24" s="13">
        <f t="shared" si="7"/>
        <v>245724</v>
      </c>
      <c r="E24" s="13">
        <f t="shared" si="7"/>
        <v>149329</v>
      </c>
      <c r="F24" s="13">
        <f t="shared" si="7"/>
        <v>188015</v>
      </c>
      <c r="G24" s="13">
        <f t="shared" si="7"/>
        <v>264507</v>
      </c>
      <c r="H24" s="13">
        <f t="shared" si="7"/>
        <v>126241</v>
      </c>
      <c r="I24" s="13">
        <f t="shared" si="7"/>
        <v>40601</v>
      </c>
      <c r="J24" s="13">
        <f t="shared" si="7"/>
        <v>106201</v>
      </c>
      <c r="K24" s="11">
        <f t="shared" si="4"/>
        <v>1509109</v>
      </c>
    </row>
    <row r="25" spans="1:12" ht="17.25" customHeight="1">
      <c r="A25" s="12" t="s">
        <v>131</v>
      </c>
      <c r="B25" s="13">
        <v>71569</v>
      </c>
      <c r="C25" s="13">
        <v>107426</v>
      </c>
      <c r="D25" s="13">
        <v>125594</v>
      </c>
      <c r="E25" s="13">
        <v>74249</v>
      </c>
      <c r="F25" s="13">
        <v>88688</v>
      </c>
      <c r="G25" s="13">
        <v>116612</v>
      </c>
      <c r="H25" s="13">
        <v>57083</v>
      </c>
      <c r="I25" s="13">
        <v>23226</v>
      </c>
      <c r="J25" s="13">
        <v>51697</v>
      </c>
      <c r="K25" s="11">
        <f t="shared" si="4"/>
        <v>716144</v>
      </c>
      <c r="L25" s="52"/>
    </row>
    <row r="26" spans="1:12" ht="17.25" customHeight="1">
      <c r="A26" s="12" t="s">
        <v>132</v>
      </c>
      <c r="B26" s="13">
        <v>92752</v>
      </c>
      <c r="C26" s="13">
        <v>116744</v>
      </c>
      <c r="D26" s="13">
        <v>120130</v>
      </c>
      <c r="E26" s="13">
        <v>75080</v>
      </c>
      <c r="F26" s="13">
        <v>99327</v>
      </c>
      <c r="G26" s="13">
        <v>147895</v>
      </c>
      <c r="H26" s="13">
        <v>69158</v>
      </c>
      <c r="I26" s="13">
        <v>17375</v>
      </c>
      <c r="J26" s="13">
        <v>54504</v>
      </c>
      <c r="K26" s="11">
        <f t="shared" si="4"/>
        <v>792965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8215</v>
      </c>
      <c r="I27" s="11">
        <v>0</v>
      </c>
      <c r="J27" s="11">
        <v>0</v>
      </c>
      <c r="K27" s="11">
        <f t="shared" si="4"/>
        <v>8215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9004.97</v>
      </c>
      <c r="I35" s="19">
        <v>0</v>
      </c>
      <c r="J35" s="19">
        <v>0</v>
      </c>
      <c r="K35" s="23">
        <f>SUM(B35:J35)</f>
        <v>9004.97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1759181.41</v>
      </c>
      <c r="C47" s="22">
        <f aca="true" t="shared" si="12" ref="C47:H47">+C48+C57</f>
        <v>2492297.6400000006</v>
      </c>
      <c r="D47" s="22">
        <f t="shared" si="12"/>
        <v>2967118.2899999996</v>
      </c>
      <c r="E47" s="22">
        <f t="shared" si="12"/>
        <v>1671826.3599999999</v>
      </c>
      <c r="F47" s="22">
        <f t="shared" si="12"/>
        <v>2251135.7</v>
      </c>
      <c r="G47" s="22">
        <f t="shared" si="12"/>
        <v>3123322.06</v>
      </c>
      <c r="H47" s="22">
        <f t="shared" si="12"/>
        <v>1676995.3299999998</v>
      </c>
      <c r="I47" s="22">
        <f>+I48+I57</f>
        <v>666534.08</v>
      </c>
      <c r="J47" s="22">
        <f>+J48+J57</f>
        <v>1017872.9400000001</v>
      </c>
      <c r="K47" s="22">
        <f>SUM(B47:J47)</f>
        <v>17626283.81</v>
      </c>
    </row>
    <row r="48" spans="1:11" ht="17.25" customHeight="1">
      <c r="A48" s="16" t="s">
        <v>113</v>
      </c>
      <c r="B48" s="23">
        <f>SUM(B49:B56)</f>
        <v>1740270.97</v>
      </c>
      <c r="C48" s="23">
        <f aca="true" t="shared" si="13" ref="C48:J48">SUM(C49:C56)</f>
        <v>2468410.5300000007</v>
      </c>
      <c r="D48" s="23">
        <f t="shared" si="13"/>
        <v>2941273.1499999994</v>
      </c>
      <c r="E48" s="23">
        <f t="shared" si="13"/>
        <v>1649109.39</v>
      </c>
      <c r="F48" s="23">
        <f t="shared" si="13"/>
        <v>2227352.04</v>
      </c>
      <c r="G48" s="23">
        <f t="shared" si="13"/>
        <v>3093594.99</v>
      </c>
      <c r="H48" s="23">
        <f t="shared" si="13"/>
        <v>1656738.94</v>
      </c>
      <c r="I48" s="23">
        <f t="shared" si="13"/>
        <v>666534.08</v>
      </c>
      <c r="J48" s="23">
        <f t="shared" si="13"/>
        <v>1003850.53</v>
      </c>
      <c r="K48" s="23">
        <f aca="true" t="shared" si="14" ref="K48:K57">SUM(B48:J48)</f>
        <v>17447134.62</v>
      </c>
    </row>
    <row r="49" spans="1:11" ht="17.25" customHeight="1">
      <c r="A49" s="34" t="s">
        <v>44</v>
      </c>
      <c r="B49" s="23">
        <f aca="true" t="shared" si="15" ref="B49:H49">ROUND(B30*B7,2)</f>
        <v>1739183.93</v>
      </c>
      <c r="C49" s="23">
        <f t="shared" si="15"/>
        <v>2461054.47</v>
      </c>
      <c r="D49" s="23">
        <f t="shared" si="15"/>
        <v>2939086.57</v>
      </c>
      <c r="E49" s="23">
        <f t="shared" si="15"/>
        <v>1648200.53</v>
      </c>
      <c r="F49" s="23">
        <f t="shared" si="15"/>
        <v>2225621.72</v>
      </c>
      <c r="G49" s="23">
        <f t="shared" si="15"/>
        <v>3091015.02</v>
      </c>
      <c r="H49" s="23">
        <f t="shared" si="15"/>
        <v>1646676.63</v>
      </c>
      <c r="I49" s="23">
        <f>ROUND(I30*I7,2)</f>
        <v>665468.36</v>
      </c>
      <c r="J49" s="23">
        <f>ROUND(J30*J7,2)</f>
        <v>1001633.49</v>
      </c>
      <c r="K49" s="23">
        <f t="shared" si="14"/>
        <v>17417940.72</v>
      </c>
    </row>
    <row r="50" spans="1:11" ht="17.25" customHeight="1">
      <c r="A50" s="34" t="s">
        <v>45</v>
      </c>
      <c r="B50" s="19">
        <v>0</v>
      </c>
      <c r="C50" s="23">
        <f>ROUND(C31*C7,2)</f>
        <v>5470.39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5470.39</v>
      </c>
    </row>
    <row r="51" spans="1:11" ht="17.25" customHeight="1">
      <c r="A51" s="67" t="s">
        <v>106</v>
      </c>
      <c r="B51" s="68">
        <f aca="true" t="shared" si="16" ref="B51:H51">ROUND(B32*B7,2)</f>
        <v>-3004.64</v>
      </c>
      <c r="C51" s="68">
        <f t="shared" si="16"/>
        <v>-3888.05</v>
      </c>
      <c r="D51" s="68">
        <f t="shared" si="16"/>
        <v>-4199.18</v>
      </c>
      <c r="E51" s="68">
        <f t="shared" si="16"/>
        <v>-2536.54</v>
      </c>
      <c r="F51" s="68">
        <f t="shared" si="16"/>
        <v>-3551.2</v>
      </c>
      <c r="G51" s="68">
        <f t="shared" si="16"/>
        <v>-4850.11</v>
      </c>
      <c r="H51" s="68">
        <f t="shared" si="16"/>
        <v>-2657.7</v>
      </c>
      <c r="I51" s="19">
        <v>0</v>
      </c>
      <c r="J51" s="19">
        <v>0</v>
      </c>
      <c r="K51" s="68">
        <f>SUM(B51:J51)</f>
        <v>-24687.420000000002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9004.97</v>
      </c>
      <c r="I53" s="31">
        <f>+I35</f>
        <v>0</v>
      </c>
      <c r="J53" s="31">
        <f>+J35</f>
        <v>0</v>
      </c>
      <c r="K53" s="23">
        <f t="shared" si="14"/>
        <v>9004.97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-209728.73</v>
      </c>
      <c r="C61" s="35">
        <f t="shared" si="17"/>
        <v>-227463.16999999998</v>
      </c>
      <c r="D61" s="35">
        <f t="shared" si="17"/>
        <v>-228395.15</v>
      </c>
      <c r="E61" s="35">
        <f t="shared" si="17"/>
        <v>-249793.69</v>
      </c>
      <c r="F61" s="35">
        <f t="shared" si="17"/>
        <v>-246735.44</v>
      </c>
      <c r="G61" s="35">
        <f t="shared" si="17"/>
        <v>-289795.89</v>
      </c>
      <c r="H61" s="35">
        <f t="shared" si="17"/>
        <v>-200568.44999999998</v>
      </c>
      <c r="I61" s="35">
        <f t="shared" si="17"/>
        <v>-101778.94</v>
      </c>
      <c r="J61" s="35">
        <f t="shared" si="17"/>
        <v>-77816.22</v>
      </c>
      <c r="K61" s="35">
        <f>SUM(B61:J61)</f>
        <v>-1832075.6799999997</v>
      </c>
    </row>
    <row r="62" spans="1:11" ht="18.75" customHeight="1">
      <c r="A62" s="16" t="s">
        <v>75</v>
      </c>
      <c r="B62" s="35">
        <f aca="true" t="shared" si="18" ref="B62:J62">B63+B64+B65+B66+B67+B68</f>
        <v>-195217.78</v>
      </c>
      <c r="C62" s="35">
        <f t="shared" si="18"/>
        <v>-206321.50999999998</v>
      </c>
      <c r="D62" s="35">
        <f t="shared" si="18"/>
        <v>-207371.97999999998</v>
      </c>
      <c r="E62" s="35">
        <f t="shared" si="18"/>
        <v>-235828.93</v>
      </c>
      <c r="F62" s="35">
        <f t="shared" si="18"/>
        <v>-227151.63</v>
      </c>
      <c r="G62" s="35">
        <f t="shared" si="18"/>
        <v>-260546.53</v>
      </c>
      <c r="H62" s="35">
        <f t="shared" si="18"/>
        <v>-186249.4</v>
      </c>
      <c r="I62" s="35">
        <f t="shared" si="18"/>
        <v>-34393.8</v>
      </c>
      <c r="J62" s="35">
        <f t="shared" si="18"/>
        <v>-67438.6</v>
      </c>
      <c r="K62" s="35">
        <f aca="true" t="shared" si="19" ref="K62:K91">SUM(B62:J62)</f>
        <v>-1620520.1600000001</v>
      </c>
    </row>
    <row r="63" spans="1:11" ht="18.75" customHeight="1">
      <c r="A63" s="12" t="s">
        <v>76</v>
      </c>
      <c r="B63" s="35">
        <f>-ROUND(B9*$D$3,2)</f>
        <v>-150328</v>
      </c>
      <c r="C63" s="35">
        <f aca="true" t="shared" si="20" ref="C63:J63">-ROUND(C9*$D$3,2)</f>
        <v>-204041</v>
      </c>
      <c r="D63" s="35">
        <f t="shared" si="20"/>
        <v>-185831.4</v>
      </c>
      <c r="E63" s="35">
        <f t="shared" si="20"/>
        <v>-135975.4</v>
      </c>
      <c r="F63" s="35">
        <f t="shared" si="20"/>
        <v>-160333.4</v>
      </c>
      <c r="G63" s="35">
        <f t="shared" si="20"/>
        <v>-206047.4</v>
      </c>
      <c r="H63" s="35">
        <f t="shared" si="20"/>
        <v>-186249.4</v>
      </c>
      <c r="I63" s="35">
        <f t="shared" si="20"/>
        <v>-34393.8</v>
      </c>
      <c r="J63" s="35">
        <f t="shared" si="20"/>
        <v>-67438.6</v>
      </c>
      <c r="K63" s="35">
        <f t="shared" si="19"/>
        <v>-1330638.4000000001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-1280.6</v>
      </c>
      <c r="C65" s="35">
        <v>-106.4</v>
      </c>
      <c r="D65" s="35">
        <v>-383.8</v>
      </c>
      <c r="E65" s="35">
        <v>-763.8</v>
      </c>
      <c r="F65" s="35">
        <v>-577.6</v>
      </c>
      <c r="G65" s="35">
        <v>-368.6</v>
      </c>
      <c r="H65" s="19">
        <v>0</v>
      </c>
      <c r="I65" s="19">
        <v>0</v>
      </c>
      <c r="J65" s="19">
        <v>0</v>
      </c>
      <c r="K65" s="35">
        <f t="shared" si="19"/>
        <v>-3480.7999999999997</v>
      </c>
    </row>
    <row r="66" spans="1:11" ht="18.75" customHeight="1">
      <c r="A66" s="12" t="s">
        <v>107</v>
      </c>
      <c r="B66" s="35">
        <v>-1721.4</v>
      </c>
      <c r="C66" s="35">
        <v>-532</v>
      </c>
      <c r="D66" s="35">
        <v>-425.6</v>
      </c>
      <c r="E66" s="35">
        <v>-665</v>
      </c>
      <c r="F66" s="35">
        <v>-106.4</v>
      </c>
      <c r="G66" s="35">
        <v>-532</v>
      </c>
      <c r="H66" s="19">
        <v>0</v>
      </c>
      <c r="I66" s="19">
        <v>0</v>
      </c>
      <c r="J66" s="19">
        <v>0</v>
      </c>
      <c r="K66" s="35">
        <f t="shared" si="19"/>
        <v>-3982.4</v>
      </c>
    </row>
    <row r="67" spans="1:11" ht="18.75" customHeight="1">
      <c r="A67" s="12" t="s">
        <v>53</v>
      </c>
      <c r="B67" s="35">
        <v>-41887.78</v>
      </c>
      <c r="C67" s="35">
        <v>-1642.11</v>
      </c>
      <c r="D67" s="35">
        <v>-20731.18</v>
      </c>
      <c r="E67" s="35">
        <v>-98424.73</v>
      </c>
      <c r="F67" s="35">
        <v>-66134.23</v>
      </c>
      <c r="G67" s="35">
        <v>-53598.53</v>
      </c>
      <c r="H67" s="19">
        <v>0</v>
      </c>
      <c r="I67" s="19">
        <v>0</v>
      </c>
      <c r="J67" s="19">
        <v>0</v>
      </c>
      <c r="K67" s="35">
        <f t="shared" si="19"/>
        <v>-282418.55999999994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-21141.66</v>
      </c>
      <c r="D69" s="68">
        <f t="shared" si="21"/>
        <v>-21023.170000000002</v>
      </c>
      <c r="E69" s="68">
        <f t="shared" si="21"/>
        <v>-13964.76</v>
      </c>
      <c r="F69" s="68">
        <f t="shared" si="21"/>
        <v>-19583.81</v>
      </c>
      <c r="G69" s="68">
        <f t="shared" si="21"/>
        <v>-29249.36</v>
      </c>
      <c r="H69" s="68">
        <f t="shared" si="21"/>
        <v>-14319.05</v>
      </c>
      <c r="I69" s="68">
        <f t="shared" si="21"/>
        <v>-67385.14</v>
      </c>
      <c r="J69" s="68">
        <f t="shared" si="21"/>
        <v>-10377.62</v>
      </c>
      <c r="K69" s="68">
        <f t="shared" si="19"/>
        <v>-211555.51999999996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1549452.68</v>
      </c>
      <c r="C104" s="24">
        <f t="shared" si="22"/>
        <v>2264834.4700000007</v>
      </c>
      <c r="D104" s="24">
        <f t="shared" si="22"/>
        <v>2738723.1399999997</v>
      </c>
      <c r="E104" s="24">
        <f t="shared" si="22"/>
        <v>1422032.67</v>
      </c>
      <c r="F104" s="24">
        <f t="shared" si="22"/>
        <v>2004400.26</v>
      </c>
      <c r="G104" s="24">
        <f t="shared" si="22"/>
        <v>2833526.1700000004</v>
      </c>
      <c r="H104" s="24">
        <f t="shared" si="22"/>
        <v>1476426.88</v>
      </c>
      <c r="I104" s="24">
        <f>+I105+I106</f>
        <v>564755.1399999999</v>
      </c>
      <c r="J104" s="24">
        <f>+J105+J106</f>
        <v>940056.7200000001</v>
      </c>
      <c r="K104" s="48">
        <f>SUM(B104:J104)</f>
        <v>15794208.13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1530542.24</v>
      </c>
      <c r="C105" s="24">
        <f t="shared" si="23"/>
        <v>2240947.360000001</v>
      </c>
      <c r="D105" s="24">
        <f t="shared" si="23"/>
        <v>2712877.9999999995</v>
      </c>
      <c r="E105" s="24">
        <f t="shared" si="23"/>
        <v>1399315.7</v>
      </c>
      <c r="F105" s="24">
        <f t="shared" si="23"/>
        <v>1980616.6</v>
      </c>
      <c r="G105" s="24">
        <f t="shared" si="23"/>
        <v>2803799.1000000006</v>
      </c>
      <c r="H105" s="24">
        <f t="shared" si="23"/>
        <v>1456170.49</v>
      </c>
      <c r="I105" s="24">
        <f t="shared" si="23"/>
        <v>564755.1399999999</v>
      </c>
      <c r="J105" s="24">
        <f t="shared" si="23"/>
        <v>926034.31</v>
      </c>
      <c r="K105" s="48">
        <f>SUM(B105:J105)</f>
        <v>15615058.940000001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15794208.140000002</v>
      </c>
      <c r="L112" s="54"/>
    </row>
    <row r="113" spans="1:11" ht="18.75" customHeight="1">
      <c r="A113" s="26" t="s">
        <v>71</v>
      </c>
      <c r="B113" s="27">
        <v>214512.08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214512.08</v>
      </c>
    </row>
    <row r="114" spans="1:11" ht="18.75" customHeight="1">
      <c r="A114" s="26" t="s">
        <v>72</v>
      </c>
      <c r="B114" s="27">
        <v>1334940.6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1334940.6</v>
      </c>
    </row>
    <row r="115" spans="1:11" ht="18.75" customHeight="1">
      <c r="A115" s="26" t="s">
        <v>73</v>
      </c>
      <c r="B115" s="40">
        <v>0</v>
      </c>
      <c r="C115" s="27">
        <f>+C104</f>
        <v>2264834.4700000007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2264834.4700000007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2738723.1399999997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2738723.1399999997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1422032.67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1422032.67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385317.33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385317.33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717143.25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717143.25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99591.9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99591.9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802347.78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802347.78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841599.08</v>
      </c>
      <c r="H122" s="40">
        <v>0</v>
      </c>
      <c r="I122" s="40">
        <v>0</v>
      </c>
      <c r="J122" s="40">
        <v>0</v>
      </c>
      <c r="K122" s="41">
        <f t="shared" si="25"/>
        <v>841599.08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65390.67</v>
      </c>
      <c r="H123" s="40">
        <v>0</v>
      </c>
      <c r="I123" s="40">
        <v>0</v>
      </c>
      <c r="J123" s="40">
        <v>0</v>
      </c>
      <c r="K123" s="41">
        <f t="shared" si="25"/>
        <v>65390.67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421935.46</v>
      </c>
      <c r="H124" s="40">
        <v>0</v>
      </c>
      <c r="I124" s="40">
        <v>0</v>
      </c>
      <c r="J124" s="40">
        <v>0</v>
      </c>
      <c r="K124" s="41">
        <f t="shared" si="25"/>
        <v>421935.46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408873.93</v>
      </c>
      <c r="H125" s="40">
        <v>0</v>
      </c>
      <c r="I125" s="40">
        <v>0</v>
      </c>
      <c r="J125" s="40">
        <v>0</v>
      </c>
      <c r="K125" s="41">
        <f t="shared" si="25"/>
        <v>408873.93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1095727.05</v>
      </c>
      <c r="H126" s="40">
        <v>0</v>
      </c>
      <c r="I126" s="40">
        <v>0</v>
      </c>
      <c r="J126" s="40">
        <v>0</v>
      </c>
      <c r="K126" s="41">
        <f t="shared" si="25"/>
        <v>1095727.05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528158.87</v>
      </c>
      <c r="I127" s="40">
        <v>0</v>
      </c>
      <c r="J127" s="40">
        <v>0</v>
      </c>
      <c r="K127" s="41">
        <f t="shared" si="25"/>
        <v>528158.87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948268</v>
      </c>
      <c r="I128" s="40">
        <v>0</v>
      </c>
      <c r="J128" s="40">
        <v>0</v>
      </c>
      <c r="K128" s="41">
        <f t="shared" si="25"/>
        <v>948268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564755.14</v>
      </c>
      <c r="J129" s="40">
        <v>0</v>
      </c>
      <c r="K129" s="41">
        <f t="shared" si="25"/>
        <v>564755.14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940056.72</v>
      </c>
      <c r="K130" s="44">
        <f t="shared" si="25"/>
        <v>940056.72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2016-09-14T18:23:41Z</dcterms:modified>
  <cp:category/>
  <cp:version/>
  <cp:contentType/>
  <cp:contentStatus/>
</cp:coreProperties>
</file>