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<sst xmlns="http://schemas.openxmlformats.org/spreadsheetml/2006/main" count="135" uniqueCount="135">
  <si>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</si>
  <si>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</si>
  <si>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</si>
  <si>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</si>
  <si>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</si>
  <si>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</si>
  <si>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</si>
  <si>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</si>
  <si>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</si>
  <si>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</si>
  <si>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</si>
  <si>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</si>
  <si>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</si>
  <si>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</si>
  <si>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</si>
  <si>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</si>
  <si>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</si>
  <si>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</si>
  <si>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</si>
  <si>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</si>
  <si>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</si>
  <si>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</si>
  <si>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</si>
  <si>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</si>
  <si>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</si>
  <si>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</si>
  <si>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</si>
  <si>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</si>
  <si>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</si>
  <si>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</si>
  <si>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</si>
  <si>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</si>
  <si>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</si>
  <si>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</si>
  <si>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</si>
  <si>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</si>
  <si>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</si>
  <si>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</si>
  <si>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</si>
  <si>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</si>
  <si>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</si>
  <si>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</si>
  <si>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</si>
  <si>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</si>
  <si>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</si>
  <si>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</si>
  <si>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</si>
  <si>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</si>
  <si>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</si>
  <si>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</si>
  <si>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</si>
  <si>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</si>
  <si>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</si>
  <si>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</si>
  <si>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</si>
  <si>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</si>
  <si>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</si>
  <si>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</si>
  <si>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</si>
  <si>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</si>
  <si>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</si>
  <si>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</si>
  <si>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</si>
  <si>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</si>
  <si>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</si>
  <si>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</si>
  <si>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</si>
  <si>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</si>
  <si>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</si>
  <si>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</si>
  <si>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</si>
  <si>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</si>
  <si>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</si>
  <si>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</si>
  <si>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</si>
  <si>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</si>
  <si>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</si>
  <si>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</si>
  <si>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</si>
  <si>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</si>
  <si>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</si>
  <si>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</si>
  <si>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</si>
  <si>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</si>
  <si>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</si>
  <si>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</si>
  <si>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</si>
  <si>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</si>
  <si>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</si>
  <si>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</si>
  <si>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</si>
  <si>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</si>
  <si>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</si>
  <si>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</si>
  <si>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</si>
  <si>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</si>
  <si>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</si>
  <si>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</si>
  <si>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</si>
  <si>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</si>
  <si>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</si>
  <si>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</si>
  <si>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</si>
  <si>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</si>
  <si>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</si>
  <si>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</si>
  <si>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</si>
  <si>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</si>
  <si>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</si>
  <si>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</si>
  <si>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</si>
  <si>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</si>
  <si>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</si>
  <si>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</si>
  <si>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</si>
  <si>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</si>
  <si>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</si>
  <si>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</si>
  <si>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</si>
  <si>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</si>
  <si>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</si>
  <si>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</si>
  <si>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</si>
  <si>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</si>
  <si>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</si>
  <si>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</si>
  <si>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</si>
  <si>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</si>
  <si>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</si>
  <si>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</si>
  <si>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</si>
  <si>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</si>
  <si>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06/09/16 - VENCIMENTO 16/09/16</t>
  </si>
  <si>
    <t>6.3. Revisão de Remuneração pelo Transporte Coletivo ¹</t>
  </si>
  <si>
    <t xml:space="preserve">   ¹ - Pagamento de combustível não fóssil de julho e agosto/16.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</si>
</sst>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B89">
      <selection activeCell="H101" sqref="H10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615751</v>
      </c>
      <c r="C7" s="9">
        <f t="shared" si="0"/>
        <v>775538</v>
      </c>
      <c r="D7" s="9">
        <f t="shared" si="0"/>
        <v>818846</v>
      </c>
      <c r="E7" s="9">
        <f t="shared" si="0"/>
        <v>545714</v>
      </c>
      <c r="F7" s="9">
        <f t="shared" si="0"/>
        <v>741871</v>
      </c>
      <c r="G7" s="9">
        <f t="shared" si="0"/>
        <v>1233239</v>
      </c>
      <c r="H7" s="9">
        <f t="shared" si="0"/>
        <v>573071</v>
      </c>
      <c r="I7" s="9">
        <f t="shared" si="0"/>
        <v>122989</v>
      </c>
      <c r="J7" s="9">
        <f t="shared" si="0"/>
        <v>331176</v>
      </c>
      <c r="K7" s="9">
        <f t="shared" si="0"/>
        <v>5758195</v>
      </c>
      <c r="L7" s="52"/>
    </row>
    <row r="8" spans="1:11" ht="17.25" customHeight="1">
      <c r="A8" s="10" t="s">
        <v>99</v>
      </c>
      <c r="B8" s="11">
        <f>B9+B12+B16</f>
        <v>304672</v>
      </c>
      <c r="C8" s="11">
        <f aca="true" t="shared" si="1" ref="C8:J8">C9+C12+C16</f>
        <v>394802</v>
      </c>
      <c r="D8" s="11">
        <f t="shared" si="1"/>
        <v>388206</v>
      </c>
      <c r="E8" s="11">
        <f t="shared" si="1"/>
        <v>278338</v>
      </c>
      <c r="F8" s="11">
        <f t="shared" si="1"/>
        <v>366064</v>
      </c>
      <c r="G8" s="11">
        <f t="shared" si="1"/>
        <v>611590</v>
      </c>
      <c r="H8" s="11">
        <f t="shared" si="1"/>
        <v>312545</v>
      </c>
      <c r="I8" s="11">
        <f t="shared" si="1"/>
        <v>56130</v>
      </c>
      <c r="J8" s="11">
        <f t="shared" si="1"/>
        <v>154184</v>
      </c>
      <c r="K8" s="11">
        <f>SUM(B8:J8)</f>
        <v>2866531</v>
      </c>
    </row>
    <row r="9" spans="1:11" ht="17.25" customHeight="1">
      <c r="A9" s="15" t="s">
        <v>17</v>
      </c>
      <c r="B9" s="13">
        <f>+B10+B11</f>
        <v>39714</v>
      </c>
      <c r="C9" s="13">
        <f aca="true" t="shared" si="2" ref="C9:J9">+C10+C11</f>
        <v>54257</v>
      </c>
      <c r="D9" s="13">
        <f t="shared" si="2"/>
        <v>48658</v>
      </c>
      <c r="E9" s="13">
        <f t="shared" si="2"/>
        <v>36667</v>
      </c>
      <c r="F9" s="13">
        <f t="shared" si="2"/>
        <v>42628</v>
      </c>
      <c r="G9" s="13">
        <f t="shared" si="2"/>
        <v>55127</v>
      </c>
      <c r="H9" s="13">
        <f t="shared" si="2"/>
        <v>50419</v>
      </c>
      <c r="I9" s="13">
        <f t="shared" si="2"/>
        <v>8523</v>
      </c>
      <c r="J9" s="13">
        <f t="shared" si="2"/>
        <v>18055</v>
      </c>
      <c r="K9" s="11">
        <f>SUM(B9:J9)</f>
        <v>354048</v>
      </c>
    </row>
    <row r="10" spans="1:11" ht="17.25" customHeight="1">
      <c r="A10" s="29" t="s">
        <v>18</v>
      </c>
      <c r="B10" s="13">
        <v>39714</v>
      </c>
      <c r="C10" s="13">
        <v>54257</v>
      </c>
      <c r="D10" s="13">
        <v>48658</v>
      </c>
      <c r="E10" s="13">
        <v>36667</v>
      </c>
      <c r="F10" s="13">
        <v>42628</v>
      </c>
      <c r="G10" s="13">
        <v>55127</v>
      </c>
      <c r="H10" s="13">
        <v>50419</v>
      </c>
      <c r="I10" s="13">
        <v>8523</v>
      </c>
      <c r="J10" s="13">
        <v>18055</v>
      </c>
      <c r="K10" s="11">
        <f>SUM(B10:J10)</f>
        <v>354048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226024</v>
      </c>
      <c r="C12" s="17">
        <f t="shared" si="3"/>
        <v>293752</v>
      </c>
      <c r="D12" s="17">
        <f t="shared" si="3"/>
        <v>291807</v>
      </c>
      <c r="E12" s="17">
        <f t="shared" si="3"/>
        <v>208399</v>
      </c>
      <c r="F12" s="17">
        <f t="shared" si="3"/>
        <v>270906</v>
      </c>
      <c r="G12" s="17">
        <f t="shared" si="3"/>
        <v>464874</v>
      </c>
      <c r="H12" s="17">
        <f t="shared" si="3"/>
        <v>227380</v>
      </c>
      <c r="I12" s="17">
        <f t="shared" si="3"/>
        <v>40124</v>
      </c>
      <c r="J12" s="17">
        <f t="shared" si="3"/>
        <v>116426</v>
      </c>
      <c r="K12" s="11">
        <f aca="true" t="shared" si="4" ref="K12:K27">SUM(B12:J12)</f>
        <v>2139692</v>
      </c>
    </row>
    <row r="13" spans="1:13" ht="17.25" customHeight="1">
      <c r="A13" s="14" t="s">
        <v>20</v>
      </c>
      <c r="B13" s="13">
        <v>104283</v>
      </c>
      <c r="C13" s="13">
        <v>145277</v>
      </c>
      <c r="D13" s="13">
        <v>148097</v>
      </c>
      <c r="E13" s="13">
        <v>104147</v>
      </c>
      <c r="F13" s="13">
        <v>132236</v>
      </c>
      <c r="G13" s="13">
        <v>213608</v>
      </c>
      <c r="H13" s="13">
        <v>101309</v>
      </c>
      <c r="I13" s="13">
        <v>21678</v>
      </c>
      <c r="J13" s="13">
        <v>59082</v>
      </c>
      <c r="K13" s="11">
        <f t="shared" si="4"/>
        <v>1029717</v>
      </c>
      <c r="L13" s="52"/>
      <c r="M13" s="53"/>
    </row>
    <row r="14" spans="1:12" ht="17.25" customHeight="1">
      <c r="A14" s="14" t="s">
        <v>21</v>
      </c>
      <c r="B14" s="13">
        <v>111431</v>
      </c>
      <c r="C14" s="13">
        <v>133192</v>
      </c>
      <c r="D14" s="13">
        <v>132720</v>
      </c>
      <c r="E14" s="13">
        <v>94418</v>
      </c>
      <c r="F14" s="13">
        <v>128355</v>
      </c>
      <c r="G14" s="13">
        <v>235456</v>
      </c>
      <c r="H14" s="13">
        <v>109496</v>
      </c>
      <c r="I14" s="13">
        <v>15825</v>
      </c>
      <c r="J14" s="13">
        <v>53842</v>
      </c>
      <c r="K14" s="11">
        <f t="shared" si="4"/>
        <v>1014735</v>
      </c>
      <c r="L14" s="52"/>
    </row>
    <row r="15" spans="1:11" ht="17.25" customHeight="1">
      <c r="A15" s="14" t="s">
        <v>22</v>
      </c>
      <c r="B15" s="13">
        <v>10310</v>
      </c>
      <c r="C15" s="13">
        <v>15283</v>
      </c>
      <c r="D15" s="13">
        <v>10990</v>
      </c>
      <c r="E15" s="13">
        <v>9834</v>
      </c>
      <c r="F15" s="13">
        <v>10315</v>
      </c>
      <c r="G15" s="13">
        <v>15810</v>
      </c>
      <c r="H15" s="13">
        <v>16575</v>
      </c>
      <c r="I15" s="13">
        <v>2621</v>
      </c>
      <c r="J15" s="13">
        <v>3502</v>
      </c>
      <c r="K15" s="11">
        <f t="shared" si="4"/>
        <v>95240</v>
      </c>
    </row>
    <row r="16" spans="1:11" ht="17.25" customHeight="1">
      <c r="A16" s="15" t="s">
        <v>95</v>
      </c>
      <c r="B16" s="13">
        <f>B17+B18+B19</f>
        <v>38934</v>
      </c>
      <c r="C16" s="13">
        <f aca="true" t="shared" si="5" ref="C16:J16">C17+C18+C19</f>
        <v>46793</v>
      </c>
      <c r="D16" s="13">
        <f t="shared" si="5"/>
        <v>47741</v>
      </c>
      <c r="E16" s="13">
        <f t="shared" si="5"/>
        <v>33272</v>
      </c>
      <c r="F16" s="13">
        <f t="shared" si="5"/>
        <v>52530</v>
      </c>
      <c r="G16" s="13">
        <f t="shared" si="5"/>
        <v>91589</v>
      </c>
      <c r="H16" s="13">
        <f t="shared" si="5"/>
        <v>34746</v>
      </c>
      <c r="I16" s="13">
        <f t="shared" si="5"/>
        <v>7483</v>
      </c>
      <c r="J16" s="13">
        <f t="shared" si="5"/>
        <v>19703</v>
      </c>
      <c r="K16" s="11">
        <f t="shared" si="4"/>
        <v>372791</v>
      </c>
    </row>
    <row r="17" spans="1:11" ht="17.25" customHeight="1">
      <c r="A17" s="14" t="s">
        <v>96</v>
      </c>
      <c r="B17" s="13">
        <v>22679</v>
      </c>
      <c r="C17" s="13">
        <v>29473</v>
      </c>
      <c r="D17" s="13">
        <v>28328</v>
      </c>
      <c r="E17" s="13">
        <v>19759</v>
      </c>
      <c r="F17" s="13">
        <v>31537</v>
      </c>
      <c r="G17" s="13">
        <v>52063</v>
      </c>
      <c r="H17" s="13">
        <v>21672</v>
      </c>
      <c r="I17" s="13">
        <v>4774</v>
      </c>
      <c r="J17" s="13">
        <v>11519</v>
      </c>
      <c r="K17" s="11">
        <f t="shared" si="4"/>
        <v>221804</v>
      </c>
    </row>
    <row r="18" spans="1:11" ht="17.25" customHeight="1">
      <c r="A18" s="14" t="s">
        <v>97</v>
      </c>
      <c r="B18" s="13">
        <v>14106</v>
      </c>
      <c r="C18" s="13">
        <v>14317</v>
      </c>
      <c r="D18" s="13">
        <v>17464</v>
      </c>
      <c r="E18" s="13">
        <v>11778</v>
      </c>
      <c r="F18" s="13">
        <v>19019</v>
      </c>
      <c r="G18" s="13">
        <v>36132</v>
      </c>
      <c r="H18" s="13">
        <v>10271</v>
      </c>
      <c r="I18" s="13">
        <v>2279</v>
      </c>
      <c r="J18" s="13">
        <v>7470</v>
      </c>
      <c r="K18" s="11">
        <f t="shared" si="4"/>
        <v>132836</v>
      </c>
    </row>
    <row r="19" spans="1:11" ht="17.25" customHeight="1">
      <c r="A19" s="14" t="s">
        <v>98</v>
      </c>
      <c r="B19" s="13">
        <v>2149</v>
      </c>
      <c r="C19" s="13">
        <v>3003</v>
      </c>
      <c r="D19" s="13">
        <v>1949</v>
      </c>
      <c r="E19" s="13">
        <v>1735</v>
      </c>
      <c r="F19" s="13">
        <v>1974</v>
      </c>
      <c r="G19" s="13">
        <v>3394</v>
      </c>
      <c r="H19" s="13">
        <v>2803</v>
      </c>
      <c r="I19" s="13">
        <v>430</v>
      </c>
      <c r="J19" s="13">
        <v>714</v>
      </c>
      <c r="K19" s="11">
        <f t="shared" si="4"/>
        <v>18151</v>
      </c>
    </row>
    <row r="20" spans="1:11" ht="17.25" customHeight="1">
      <c r="A20" s="16" t="s">
        <v>23</v>
      </c>
      <c r="B20" s="11">
        <f>+B21+B22+B23</f>
        <v>161605</v>
      </c>
      <c r="C20" s="11">
        <f aca="true" t="shared" si="6" ref="C20:J20">+C21+C22+C23</f>
        <v>178913</v>
      </c>
      <c r="D20" s="11">
        <f t="shared" si="6"/>
        <v>205467</v>
      </c>
      <c r="E20" s="11">
        <f t="shared" si="6"/>
        <v>130101</v>
      </c>
      <c r="F20" s="11">
        <f t="shared" si="6"/>
        <v>206049</v>
      </c>
      <c r="G20" s="11">
        <f t="shared" si="6"/>
        <v>379752</v>
      </c>
      <c r="H20" s="11">
        <f t="shared" si="6"/>
        <v>138143</v>
      </c>
      <c r="I20" s="11">
        <f t="shared" si="6"/>
        <v>31721</v>
      </c>
      <c r="J20" s="11">
        <f t="shared" si="6"/>
        <v>77734</v>
      </c>
      <c r="K20" s="11">
        <f t="shared" si="4"/>
        <v>1509485</v>
      </c>
    </row>
    <row r="21" spans="1:12" ht="17.25" customHeight="1">
      <c r="A21" s="12" t="s">
        <v>24</v>
      </c>
      <c r="B21" s="13">
        <v>82600</v>
      </c>
      <c r="C21" s="13">
        <v>101482</v>
      </c>
      <c r="D21" s="13">
        <v>117344</v>
      </c>
      <c r="E21" s="13">
        <v>73298</v>
      </c>
      <c r="F21" s="13">
        <v>113614</v>
      </c>
      <c r="G21" s="13">
        <v>192196</v>
      </c>
      <c r="H21" s="13">
        <v>74720</v>
      </c>
      <c r="I21" s="13">
        <v>19135</v>
      </c>
      <c r="J21" s="13">
        <v>43029</v>
      </c>
      <c r="K21" s="11">
        <f t="shared" si="4"/>
        <v>817418</v>
      </c>
      <c r="L21" s="52"/>
    </row>
    <row r="22" spans="1:12" ht="17.25" customHeight="1">
      <c r="A22" s="12" t="s">
        <v>25</v>
      </c>
      <c r="B22" s="13">
        <v>74388</v>
      </c>
      <c r="C22" s="13">
        <v>71861</v>
      </c>
      <c r="D22" s="13">
        <v>83331</v>
      </c>
      <c r="E22" s="13">
        <v>53293</v>
      </c>
      <c r="F22" s="13">
        <v>88067</v>
      </c>
      <c r="G22" s="13">
        <v>179715</v>
      </c>
      <c r="H22" s="13">
        <v>57981</v>
      </c>
      <c r="I22" s="13">
        <v>11544</v>
      </c>
      <c r="J22" s="13">
        <v>33179</v>
      </c>
      <c r="K22" s="11">
        <f t="shared" si="4"/>
        <v>653359</v>
      </c>
      <c r="L22" s="52"/>
    </row>
    <row r="23" spans="1:11" ht="17.25" customHeight="1">
      <c r="A23" s="12" t="s">
        <v>26</v>
      </c>
      <c r="B23" s="13">
        <v>4617</v>
      </c>
      <c r="C23" s="13">
        <v>5570</v>
      </c>
      <c r="D23" s="13">
        <v>4792</v>
      </c>
      <c r="E23" s="13">
        <v>3510</v>
      </c>
      <c r="F23" s="13">
        <v>4368</v>
      </c>
      <c r="G23" s="13">
        <v>7841</v>
      </c>
      <c r="H23" s="13">
        <v>5442</v>
      </c>
      <c r="I23" s="13">
        <v>1042</v>
      </c>
      <c r="J23" s="13">
        <v>1526</v>
      </c>
      <c r="K23" s="11">
        <f t="shared" si="4"/>
        <v>38708</v>
      </c>
    </row>
    <row r="24" spans="1:11" ht="17.25" customHeight="1">
      <c r="A24" s="16" t="s">
        <v>27</v>
      </c>
      <c r="B24" s="13">
        <f>+B25+B26</f>
        <v>149474</v>
      </c>
      <c r="C24" s="13">
        <f aca="true" t="shared" si="7" ref="C24:J24">+C25+C26</f>
        <v>201823</v>
      </c>
      <c r="D24" s="13">
        <f t="shared" si="7"/>
        <v>225173</v>
      </c>
      <c r="E24" s="13">
        <f t="shared" si="7"/>
        <v>137275</v>
      </c>
      <c r="F24" s="13">
        <f t="shared" si="7"/>
        <v>169758</v>
      </c>
      <c r="G24" s="13">
        <f t="shared" si="7"/>
        <v>241897</v>
      </c>
      <c r="H24" s="13">
        <f t="shared" si="7"/>
        <v>114571</v>
      </c>
      <c r="I24" s="13">
        <f t="shared" si="7"/>
        <v>35138</v>
      </c>
      <c r="J24" s="13">
        <f t="shared" si="7"/>
        <v>99258</v>
      </c>
      <c r="K24" s="11">
        <f t="shared" si="4"/>
        <v>1374367</v>
      </c>
    </row>
    <row r="25" spans="1:12" ht="17.25" customHeight="1">
      <c r="A25" s="12" t="s">
        <v>130</v>
      </c>
      <c r="B25" s="13">
        <v>67692</v>
      </c>
      <c r="C25" s="13">
        <v>100453</v>
      </c>
      <c r="D25" s="13">
        <v>119758</v>
      </c>
      <c r="E25" s="13">
        <v>69860</v>
      </c>
      <c r="F25" s="13">
        <v>82895</v>
      </c>
      <c r="G25" s="13">
        <v>111113</v>
      </c>
      <c r="H25" s="13">
        <v>54115</v>
      </c>
      <c r="I25" s="13">
        <v>20441</v>
      </c>
      <c r="J25" s="13">
        <v>49875</v>
      </c>
      <c r="K25" s="11">
        <f t="shared" si="4"/>
        <v>676202</v>
      </c>
      <c r="L25" s="52"/>
    </row>
    <row r="26" spans="1:12" ht="17.25" customHeight="1">
      <c r="A26" s="12" t="s">
        <v>131</v>
      </c>
      <c r="B26" s="13">
        <v>81782</v>
      </c>
      <c r="C26" s="13">
        <v>101370</v>
      </c>
      <c r="D26" s="13">
        <v>105415</v>
      </c>
      <c r="E26" s="13">
        <v>67415</v>
      </c>
      <c r="F26" s="13">
        <v>86863</v>
      </c>
      <c r="G26" s="13">
        <v>130784</v>
      </c>
      <c r="H26" s="13">
        <v>60456</v>
      </c>
      <c r="I26" s="13">
        <v>14697</v>
      </c>
      <c r="J26" s="13">
        <v>49383</v>
      </c>
      <c r="K26" s="11">
        <f t="shared" si="4"/>
        <v>698165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7812</v>
      </c>
      <c r="I27" s="11">
        <v>0</v>
      </c>
      <c r="J27" s="11">
        <v>0</v>
      </c>
      <c r="K27" s="11">
        <f t="shared" si="4"/>
        <v>7812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10153.56</v>
      </c>
      <c r="I35" s="19">
        <v>0</v>
      </c>
      <c r="J35" s="19">
        <v>0</v>
      </c>
      <c r="K35" s="23">
        <f>SUM(B35:J35)</f>
        <v>10153.56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1730849.0999999999</v>
      </c>
      <c r="C47" s="22">
        <f aca="true" t="shared" si="12" ref="C47:H47">+C48+C57</f>
        <v>2436616.0500000003</v>
      </c>
      <c r="D47" s="22">
        <f t="shared" si="12"/>
        <v>2893770.13</v>
      </c>
      <c r="E47" s="22">
        <f t="shared" si="12"/>
        <v>1647871.3299999998</v>
      </c>
      <c r="F47" s="22">
        <f t="shared" si="12"/>
        <v>2210833.6100000003</v>
      </c>
      <c r="G47" s="22">
        <f t="shared" si="12"/>
        <v>3097563.05</v>
      </c>
      <c r="H47" s="22">
        <f t="shared" si="12"/>
        <v>1664798.52</v>
      </c>
      <c r="I47" s="22">
        <f>+I48+I57</f>
        <v>622320.0599999999</v>
      </c>
      <c r="J47" s="22">
        <f>+J48+J57</f>
        <v>1009005.7500000001</v>
      </c>
      <c r="K47" s="22">
        <f>SUM(B47:J47)</f>
        <v>17313627.6</v>
      </c>
    </row>
    <row r="48" spans="1:11" ht="17.25" customHeight="1">
      <c r="A48" s="16" t="s">
        <v>113</v>
      </c>
      <c r="B48" s="23">
        <f>SUM(B49:B56)</f>
        <v>1711938.66</v>
      </c>
      <c r="C48" s="23">
        <f aca="true" t="shared" si="13" ref="C48:J48">SUM(C49:C56)</f>
        <v>2412728.9400000004</v>
      </c>
      <c r="D48" s="23">
        <f t="shared" si="13"/>
        <v>2867924.9899999998</v>
      </c>
      <c r="E48" s="23">
        <f t="shared" si="13"/>
        <v>1625154.3599999999</v>
      </c>
      <c r="F48" s="23">
        <f t="shared" si="13"/>
        <v>2187049.95</v>
      </c>
      <c r="G48" s="23">
        <f t="shared" si="13"/>
        <v>3067835.98</v>
      </c>
      <c r="H48" s="23">
        <f t="shared" si="13"/>
        <v>1644542.1300000001</v>
      </c>
      <c r="I48" s="23">
        <f t="shared" si="13"/>
        <v>622320.0599999999</v>
      </c>
      <c r="J48" s="23">
        <f t="shared" si="13"/>
        <v>994983.3400000001</v>
      </c>
      <c r="K48" s="23">
        <f aca="true" t="shared" si="14" ref="K48:K57">SUM(B48:J48)</f>
        <v>17134478.41</v>
      </c>
    </row>
    <row r="49" spans="1:11" ht="17.25" customHeight="1">
      <c r="A49" s="34" t="s">
        <v>44</v>
      </c>
      <c r="B49" s="23">
        <f aca="true" t="shared" si="15" ref="B49:H49">ROUND(B30*B7,2)</f>
        <v>1710802.58</v>
      </c>
      <c r="C49" s="23">
        <f t="shared" si="15"/>
        <v>2405408.66</v>
      </c>
      <c r="D49" s="23">
        <f t="shared" si="15"/>
        <v>2865633.46</v>
      </c>
      <c r="E49" s="23">
        <f t="shared" si="15"/>
        <v>1624208.58</v>
      </c>
      <c r="F49" s="23">
        <f t="shared" si="15"/>
        <v>2185255.22</v>
      </c>
      <c r="G49" s="23">
        <f t="shared" si="15"/>
        <v>3065215.53</v>
      </c>
      <c r="H49" s="23">
        <f t="shared" si="15"/>
        <v>1633309.66</v>
      </c>
      <c r="I49" s="23">
        <f>ROUND(I30*I7,2)</f>
        <v>621254.34</v>
      </c>
      <c r="J49" s="23">
        <f>ROUND(J30*J7,2)</f>
        <v>992766.3</v>
      </c>
      <c r="K49" s="23">
        <f t="shared" si="14"/>
        <v>17103854.330000002</v>
      </c>
    </row>
    <row r="50" spans="1:11" ht="17.25" customHeight="1">
      <c r="A50" s="34" t="s">
        <v>45</v>
      </c>
      <c r="B50" s="19">
        <v>0</v>
      </c>
      <c r="C50" s="23">
        <f>ROUND(C31*C7,2)</f>
        <v>5346.7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5346.7</v>
      </c>
    </row>
    <row r="51" spans="1:11" ht="17.25" customHeight="1">
      <c r="A51" s="67" t="s">
        <v>106</v>
      </c>
      <c r="B51" s="68">
        <f aca="true" t="shared" si="16" ref="B51:H51">ROUND(B32*B7,2)</f>
        <v>-2955.6</v>
      </c>
      <c r="C51" s="68">
        <f t="shared" si="16"/>
        <v>-3800.14</v>
      </c>
      <c r="D51" s="68">
        <f t="shared" si="16"/>
        <v>-4094.23</v>
      </c>
      <c r="E51" s="68">
        <f t="shared" si="16"/>
        <v>-2499.62</v>
      </c>
      <c r="F51" s="68">
        <f t="shared" si="16"/>
        <v>-3486.79</v>
      </c>
      <c r="G51" s="68">
        <f t="shared" si="16"/>
        <v>-4809.63</v>
      </c>
      <c r="H51" s="68">
        <f t="shared" si="16"/>
        <v>-2636.13</v>
      </c>
      <c r="I51" s="19">
        <v>0</v>
      </c>
      <c r="J51" s="19">
        <v>0</v>
      </c>
      <c r="K51" s="68">
        <f>SUM(B51:J51)</f>
        <v>-24282.140000000003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10153.56</v>
      </c>
      <c r="I53" s="31">
        <f>+I35</f>
        <v>0</v>
      </c>
      <c r="J53" s="31">
        <f>+J35</f>
        <v>0</v>
      </c>
      <c r="K53" s="23">
        <f t="shared" si="14"/>
        <v>10153.56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-214575.23</v>
      </c>
      <c r="C61" s="35">
        <f t="shared" si="17"/>
        <v>-230752.98</v>
      </c>
      <c r="D61" s="35">
        <f t="shared" si="17"/>
        <v>-223259.38999999998</v>
      </c>
      <c r="E61" s="35">
        <f t="shared" si="17"/>
        <v>-257492.72</v>
      </c>
      <c r="F61" s="35">
        <f t="shared" si="17"/>
        <v>-256334.83</v>
      </c>
      <c r="G61" s="35">
        <f t="shared" si="17"/>
        <v>-292407.08999999997</v>
      </c>
      <c r="H61" s="35">
        <f t="shared" si="17"/>
        <v>-113412.85</v>
      </c>
      <c r="I61" s="35">
        <f t="shared" si="17"/>
        <v>-99772.54000000001</v>
      </c>
      <c r="J61" s="35">
        <f t="shared" si="17"/>
        <v>-78986.62</v>
      </c>
      <c r="K61" s="35">
        <f>SUM(B61:J61)</f>
        <v>-1766994.25</v>
      </c>
    </row>
    <row r="62" spans="1:11" ht="18.75" customHeight="1">
      <c r="A62" s="16" t="s">
        <v>75</v>
      </c>
      <c r="B62" s="35">
        <f aca="true" t="shared" si="18" ref="B62:J62">B63+B64+B65+B66+B67+B68</f>
        <v>-200064.28</v>
      </c>
      <c r="C62" s="35">
        <f t="shared" si="18"/>
        <v>-209611.32</v>
      </c>
      <c r="D62" s="35">
        <f t="shared" si="18"/>
        <v>-202236.21999999997</v>
      </c>
      <c r="E62" s="35">
        <f t="shared" si="18"/>
        <v>-243527.96</v>
      </c>
      <c r="F62" s="35">
        <f t="shared" si="18"/>
        <v>-236751.02</v>
      </c>
      <c r="G62" s="35">
        <f t="shared" si="18"/>
        <v>-263157.73</v>
      </c>
      <c r="H62" s="35">
        <f t="shared" si="18"/>
        <v>-191592.2</v>
      </c>
      <c r="I62" s="35">
        <f t="shared" si="18"/>
        <v>-32387.4</v>
      </c>
      <c r="J62" s="35">
        <f t="shared" si="18"/>
        <v>-68609</v>
      </c>
      <c r="K62" s="35">
        <f aca="true" t="shared" si="19" ref="K62:K91">SUM(B62:J62)</f>
        <v>-1647937.1299999997</v>
      </c>
    </row>
    <row r="63" spans="1:11" ht="18.75" customHeight="1">
      <c r="A63" s="12" t="s">
        <v>76</v>
      </c>
      <c r="B63" s="35">
        <f>-ROUND(B9*$D$3,2)</f>
        <v>-150913.2</v>
      </c>
      <c r="C63" s="35">
        <f aca="true" t="shared" si="20" ref="C63:J63">-ROUND(C9*$D$3,2)</f>
        <v>-206176.6</v>
      </c>
      <c r="D63" s="35">
        <f t="shared" si="20"/>
        <v>-184900.4</v>
      </c>
      <c r="E63" s="35">
        <f t="shared" si="20"/>
        <v>-139334.6</v>
      </c>
      <c r="F63" s="35">
        <f t="shared" si="20"/>
        <v>-161986.4</v>
      </c>
      <c r="G63" s="35">
        <f t="shared" si="20"/>
        <v>-209482.6</v>
      </c>
      <c r="H63" s="35">
        <f t="shared" si="20"/>
        <v>-191592.2</v>
      </c>
      <c r="I63" s="35">
        <f t="shared" si="20"/>
        <v>-32387.4</v>
      </c>
      <c r="J63" s="35">
        <f t="shared" si="20"/>
        <v>-68609</v>
      </c>
      <c r="K63" s="35">
        <f t="shared" si="19"/>
        <v>-1345382.4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-991.8</v>
      </c>
      <c r="C65" s="35">
        <v>-273.6</v>
      </c>
      <c r="D65" s="35">
        <v>-273.6</v>
      </c>
      <c r="E65" s="35">
        <v>-1018.4</v>
      </c>
      <c r="F65" s="35">
        <v>-475</v>
      </c>
      <c r="G65" s="35">
        <v>-972.8</v>
      </c>
      <c r="H65" s="19">
        <v>0</v>
      </c>
      <c r="I65" s="19">
        <v>0</v>
      </c>
      <c r="J65" s="19">
        <v>0</v>
      </c>
      <c r="K65" s="35">
        <f t="shared" si="19"/>
        <v>-4005.2</v>
      </c>
    </row>
    <row r="66" spans="1:11" ht="18.75" customHeight="1">
      <c r="A66" s="12" t="s">
        <v>107</v>
      </c>
      <c r="B66" s="35">
        <v>-611.8</v>
      </c>
      <c r="C66" s="35">
        <v>-425.6</v>
      </c>
      <c r="D66" s="35">
        <v>-611.8</v>
      </c>
      <c r="E66" s="35">
        <v>-478.8</v>
      </c>
      <c r="F66" s="35">
        <v>-79.8</v>
      </c>
      <c r="G66" s="35">
        <v>-877.8</v>
      </c>
      <c r="H66" s="19">
        <v>0</v>
      </c>
      <c r="I66" s="19">
        <v>0</v>
      </c>
      <c r="J66" s="19">
        <v>0</v>
      </c>
      <c r="K66" s="35">
        <f t="shared" si="19"/>
        <v>-3085.6000000000004</v>
      </c>
    </row>
    <row r="67" spans="1:11" ht="18.75" customHeight="1">
      <c r="A67" s="12" t="s">
        <v>53</v>
      </c>
      <c r="B67" s="35">
        <v>-47547.48</v>
      </c>
      <c r="C67" s="35">
        <v>-2735.52</v>
      </c>
      <c r="D67" s="35">
        <v>-16450.42</v>
      </c>
      <c r="E67" s="35">
        <v>-102696.16</v>
      </c>
      <c r="F67" s="35">
        <v>-74209.82</v>
      </c>
      <c r="G67" s="35">
        <v>-51824.53</v>
      </c>
      <c r="H67" s="19">
        <v>0</v>
      </c>
      <c r="I67" s="19">
        <v>0</v>
      </c>
      <c r="J67" s="19">
        <v>0</v>
      </c>
      <c r="K67" s="35">
        <f t="shared" si="19"/>
        <v>-295463.93000000005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-14510.95</v>
      </c>
      <c r="C69" s="68">
        <f t="shared" si="21"/>
        <v>-21141.66</v>
      </c>
      <c r="D69" s="68">
        <f t="shared" si="21"/>
        <v>-21023.170000000002</v>
      </c>
      <c r="E69" s="68">
        <f t="shared" si="21"/>
        <v>-13964.76</v>
      </c>
      <c r="F69" s="68">
        <f t="shared" si="21"/>
        <v>-19583.81</v>
      </c>
      <c r="G69" s="68">
        <f t="shared" si="21"/>
        <v>-29249.36</v>
      </c>
      <c r="H69" s="68">
        <f t="shared" si="21"/>
        <v>-14319.05</v>
      </c>
      <c r="I69" s="68">
        <f t="shared" si="21"/>
        <v>-67385.14</v>
      </c>
      <c r="J69" s="68">
        <f t="shared" si="21"/>
        <v>-10377.62</v>
      </c>
      <c r="K69" s="68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48">
        <v>92498.4</v>
      </c>
      <c r="I101" s="19">
        <v>0</v>
      </c>
      <c r="J101" s="19">
        <v>0</v>
      </c>
      <c r="K101" s="48">
        <f>SUM(B101:J101)</f>
        <v>92498.4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1516273.8699999999</v>
      </c>
      <c r="C104" s="24">
        <f t="shared" si="22"/>
        <v>2205863.0700000003</v>
      </c>
      <c r="D104" s="24">
        <f t="shared" si="22"/>
        <v>2670510.7399999998</v>
      </c>
      <c r="E104" s="24">
        <f t="shared" si="22"/>
        <v>1390378.6099999999</v>
      </c>
      <c r="F104" s="24">
        <f t="shared" si="22"/>
        <v>1954498.78</v>
      </c>
      <c r="G104" s="24">
        <f t="shared" si="22"/>
        <v>2805155.96</v>
      </c>
      <c r="H104" s="24">
        <f t="shared" si="22"/>
        <v>1551385.67</v>
      </c>
      <c r="I104" s="24">
        <f>+I105+I106</f>
        <v>522547.5199999999</v>
      </c>
      <c r="J104" s="24">
        <f>+J105+J106</f>
        <v>930019.1300000001</v>
      </c>
      <c r="K104" s="48">
        <f>SUM(B104:J104)</f>
        <v>15546633.349999998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1497363.43</v>
      </c>
      <c r="C105" s="24">
        <f t="shared" si="23"/>
        <v>2181975.9600000004</v>
      </c>
      <c r="D105" s="24">
        <f t="shared" si="23"/>
        <v>2644665.5999999996</v>
      </c>
      <c r="E105" s="24">
        <f t="shared" si="23"/>
        <v>1367661.64</v>
      </c>
      <c r="F105" s="24">
        <f t="shared" si="23"/>
        <v>1930715.12</v>
      </c>
      <c r="G105" s="24">
        <f t="shared" si="23"/>
        <v>2775428.89</v>
      </c>
      <c r="H105" s="24">
        <f t="shared" si="23"/>
        <v>1531129.28</v>
      </c>
      <c r="I105" s="24">
        <f t="shared" si="23"/>
        <v>522547.5199999999</v>
      </c>
      <c r="J105" s="24">
        <f t="shared" si="23"/>
        <v>915996.7200000001</v>
      </c>
      <c r="K105" s="48">
        <f>SUM(B105:J105)</f>
        <v>15367484.16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15546633.35</v>
      </c>
      <c r="L112" s="54"/>
    </row>
    <row r="113" spans="1:11" ht="18.75" customHeight="1">
      <c r="A113" s="26" t="s">
        <v>71</v>
      </c>
      <c r="B113" s="27">
        <v>194790.13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194790.13</v>
      </c>
    </row>
    <row r="114" spans="1:11" ht="18.75" customHeight="1">
      <c r="A114" s="26" t="s">
        <v>72</v>
      </c>
      <c r="B114" s="27">
        <v>1321483.74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1321483.74</v>
      </c>
    </row>
    <row r="115" spans="1:11" ht="18.75" customHeight="1">
      <c r="A115" s="26" t="s">
        <v>73</v>
      </c>
      <c r="B115" s="40">
        <v>0</v>
      </c>
      <c r="C115" s="27">
        <f>+C104</f>
        <v>2205863.0700000003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2205863.0700000003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2670510.7399999998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2670510.7399999998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1390378.6099999999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1390378.6099999999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371844.87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371844.87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693516.32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693516.32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98316.68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98316.68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790820.91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790820.91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844232.3</v>
      </c>
      <c r="H122" s="40">
        <v>0</v>
      </c>
      <c r="I122" s="40">
        <v>0</v>
      </c>
      <c r="J122" s="40">
        <v>0</v>
      </c>
      <c r="K122" s="41">
        <f t="shared" si="25"/>
        <v>844232.3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64826.25</v>
      </c>
      <c r="H123" s="40">
        <v>0</v>
      </c>
      <c r="I123" s="40">
        <v>0</v>
      </c>
      <c r="J123" s="40">
        <v>0</v>
      </c>
      <c r="K123" s="41">
        <f t="shared" si="25"/>
        <v>64826.25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412242.41</v>
      </c>
      <c r="H124" s="40">
        <v>0</v>
      </c>
      <c r="I124" s="40">
        <v>0</v>
      </c>
      <c r="J124" s="40">
        <v>0</v>
      </c>
      <c r="K124" s="41">
        <f t="shared" si="25"/>
        <v>412242.41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403655.74</v>
      </c>
      <c r="H125" s="40">
        <v>0</v>
      </c>
      <c r="I125" s="40">
        <v>0</v>
      </c>
      <c r="J125" s="40">
        <v>0</v>
      </c>
      <c r="K125" s="41">
        <f t="shared" si="25"/>
        <v>403655.74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1080199.27</v>
      </c>
      <c r="H126" s="40">
        <v>0</v>
      </c>
      <c r="I126" s="40">
        <v>0</v>
      </c>
      <c r="J126" s="40">
        <v>0</v>
      </c>
      <c r="K126" s="41">
        <f t="shared" si="25"/>
        <v>1080199.27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521744.59</v>
      </c>
      <c r="I127" s="40">
        <v>0</v>
      </c>
      <c r="J127" s="40">
        <v>0</v>
      </c>
      <c r="K127" s="41">
        <f t="shared" si="25"/>
        <v>521744.59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1029641.07</v>
      </c>
      <c r="I128" s="40">
        <v>0</v>
      </c>
      <c r="J128" s="40">
        <v>0</v>
      </c>
      <c r="K128" s="41">
        <f t="shared" si="25"/>
        <v>1029641.07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522547.52</v>
      </c>
      <c r="J129" s="40">
        <v>0</v>
      </c>
      <c r="K129" s="41">
        <f t="shared" si="25"/>
        <v>522547.52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930019.13</v>
      </c>
      <c r="K130" s="44">
        <f t="shared" si="25"/>
        <v>930019.13</v>
      </c>
    </row>
    <row r="131" spans="1:11" ht="18.75" customHeight="1">
      <c r="A131" s="84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2016-09-16T12:22:47Z</dcterms:modified>
  <cp:category/>
  <cp:version/>
  <cp:contentType/>
  <cp:contentStatus/>
</cp:coreProperties>
</file>