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<sst xmlns="http://schemas.openxmlformats.org/spreadsheetml/2006/main" count="134" uniqueCount="134">
  <si>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</si>
  <si>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</si>
  <si>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</si>
  <si>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</si>
  <si>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</si>
  <si>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</si>
  <si>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</si>
  <si>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</si>
  <si>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</si>
  <si>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</si>
  <si>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</si>
  <si>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</si>
  <si>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</si>
  <si>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</si>
  <si>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</si>
  <si>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</si>
  <si>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</si>
  <si>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</si>
  <si>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</si>
  <si>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</si>
  <si>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</si>
  <si>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</si>
  <si>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</si>
  <si>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</si>
  <si>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</si>
  <si>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</si>
  <si>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</si>
  <si>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</si>
  <si>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</si>
  <si>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</si>
  <si>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</si>
  <si>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</si>
  <si>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</si>
  <si>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</si>
  <si>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</si>
  <si>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</si>
  <si>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</si>
  <si>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</si>
  <si>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</si>
  <si>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</si>
  <si>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</si>
  <si>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</si>
  <si>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</si>
  <si>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</si>
  <si>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</si>
  <si>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</si>
  <si>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</si>
  <si>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</si>
  <si>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</si>
  <si>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</si>
  <si>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</si>
  <si>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</si>
  <si>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</si>
  <si>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</si>
  <si>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</si>
  <si>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</si>
  <si>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</si>
  <si>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</si>
  <si>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</si>
  <si>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</si>
  <si>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</si>
  <si>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</si>
  <si>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</si>
  <si>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</si>
  <si>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</si>
  <si>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</si>
  <si>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</si>
  <si>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</si>
  <si>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</si>
  <si>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</si>
  <si>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</si>
  <si>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</si>
  <si>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</si>
  <si>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</si>
  <si>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</si>
  <si>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</si>
  <si>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</si>
  <si>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</si>
  <si>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</si>
  <si>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</si>
  <si>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</si>
  <si>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</si>
  <si>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</si>
  <si>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</si>
  <si>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</si>
  <si>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</si>
  <si>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</si>
  <si>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</si>
  <si>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</si>
  <si>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</si>
  <si>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</si>
  <si>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</si>
  <si>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</si>
  <si>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</si>
  <si>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</si>
  <si>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</si>
  <si>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</si>
  <si>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</si>
  <si>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</si>
  <si>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</si>
  <si>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</si>
  <si>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</si>
  <si>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</si>
  <si>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</si>
  <si>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</si>
  <si>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</si>
  <si>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</si>
  <si>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</si>
  <si>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</si>
  <si>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</si>
  <si>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</si>
  <si>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</si>
  <si>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</si>
  <si>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</si>
  <si>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</si>
  <si>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</si>
  <si>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</si>
  <si>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</si>
  <si>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</si>
  <si>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</si>
  <si>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</si>
  <si>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</si>
  <si>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</si>
  <si>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</si>
  <si>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</si>
  <si>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</si>
  <si>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</si>
  <si>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</si>
  <si>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</si>
  <si>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</si>
  <si>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</si>
  <si>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</si>
  <si>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</si>
  <si>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07/09/16 - VENCIMENTO 16/09/16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</si>
</sst>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218205</v>
      </c>
      <c r="C7" s="9">
        <f t="shared" si="0"/>
        <v>291213</v>
      </c>
      <c r="D7" s="9">
        <f t="shared" si="0"/>
        <v>307127</v>
      </c>
      <c r="E7" s="9">
        <f t="shared" si="0"/>
        <v>174464</v>
      </c>
      <c r="F7" s="9">
        <f t="shared" si="0"/>
        <v>278524</v>
      </c>
      <c r="G7" s="9">
        <f t="shared" si="0"/>
        <v>457953</v>
      </c>
      <c r="H7" s="9">
        <f t="shared" si="0"/>
        <v>167199</v>
      </c>
      <c r="I7" s="9">
        <f t="shared" si="0"/>
        <v>33502</v>
      </c>
      <c r="J7" s="9">
        <f t="shared" si="0"/>
        <v>136812</v>
      </c>
      <c r="K7" s="9">
        <f t="shared" si="0"/>
        <v>2064999</v>
      </c>
      <c r="L7" s="52"/>
    </row>
    <row r="8" spans="1:11" ht="17.25" customHeight="1">
      <c r="A8" s="10" t="s">
        <v>99</v>
      </c>
      <c r="B8" s="11">
        <f>B9+B12+B16</f>
        <v>104689</v>
      </c>
      <c r="C8" s="11">
        <f aca="true" t="shared" si="1" ref="C8:J8">C9+C12+C16</f>
        <v>144767</v>
      </c>
      <c r="D8" s="11">
        <f t="shared" si="1"/>
        <v>144533</v>
      </c>
      <c r="E8" s="11">
        <f t="shared" si="1"/>
        <v>88371</v>
      </c>
      <c r="F8" s="11">
        <f t="shared" si="1"/>
        <v>132887</v>
      </c>
      <c r="G8" s="11">
        <f t="shared" si="1"/>
        <v>224307</v>
      </c>
      <c r="H8" s="11">
        <f t="shared" si="1"/>
        <v>91217</v>
      </c>
      <c r="I8" s="11">
        <f t="shared" si="1"/>
        <v>15128</v>
      </c>
      <c r="J8" s="11">
        <f t="shared" si="1"/>
        <v>64410</v>
      </c>
      <c r="K8" s="11">
        <f>SUM(B8:J8)</f>
        <v>1010309</v>
      </c>
    </row>
    <row r="9" spans="1:11" ht="17.25" customHeight="1">
      <c r="A9" s="15" t="s">
        <v>17</v>
      </c>
      <c r="B9" s="13">
        <f>+B10+B11</f>
        <v>19036</v>
      </c>
      <c r="C9" s="13">
        <f aca="true" t="shared" si="2" ref="C9:J9">+C10+C11</f>
        <v>27368</v>
      </c>
      <c r="D9" s="13">
        <f t="shared" si="2"/>
        <v>25121</v>
      </c>
      <c r="E9" s="13">
        <f t="shared" si="2"/>
        <v>15969</v>
      </c>
      <c r="F9" s="13">
        <f t="shared" si="2"/>
        <v>20692</v>
      </c>
      <c r="G9" s="13">
        <f t="shared" si="2"/>
        <v>24682</v>
      </c>
      <c r="H9" s="13">
        <f t="shared" si="2"/>
        <v>18381</v>
      </c>
      <c r="I9" s="13">
        <f t="shared" si="2"/>
        <v>3298</v>
      </c>
      <c r="J9" s="13">
        <f t="shared" si="2"/>
        <v>10923</v>
      </c>
      <c r="K9" s="11">
        <f>SUM(B9:J9)</f>
        <v>165470</v>
      </c>
    </row>
    <row r="10" spans="1:11" ht="17.25" customHeight="1">
      <c r="A10" s="29" t="s">
        <v>18</v>
      </c>
      <c r="B10" s="13">
        <v>19036</v>
      </c>
      <c r="C10" s="13">
        <v>27368</v>
      </c>
      <c r="D10" s="13">
        <v>25121</v>
      </c>
      <c r="E10" s="13">
        <v>15969</v>
      </c>
      <c r="F10" s="13">
        <v>20692</v>
      </c>
      <c r="G10" s="13">
        <v>24682</v>
      </c>
      <c r="H10" s="13">
        <v>18381</v>
      </c>
      <c r="I10" s="13">
        <v>3298</v>
      </c>
      <c r="J10" s="13">
        <v>10923</v>
      </c>
      <c r="K10" s="11">
        <f>SUM(B10:J10)</f>
        <v>165470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71054</v>
      </c>
      <c r="C12" s="17">
        <f t="shared" si="3"/>
        <v>99411</v>
      </c>
      <c r="D12" s="17">
        <f t="shared" si="3"/>
        <v>100858</v>
      </c>
      <c r="E12" s="17">
        <f t="shared" si="3"/>
        <v>61292</v>
      </c>
      <c r="F12" s="17">
        <f t="shared" si="3"/>
        <v>91743</v>
      </c>
      <c r="G12" s="17">
        <f t="shared" si="3"/>
        <v>161601</v>
      </c>
      <c r="H12" s="17">
        <f t="shared" si="3"/>
        <v>62118</v>
      </c>
      <c r="I12" s="17">
        <f t="shared" si="3"/>
        <v>9755</v>
      </c>
      <c r="J12" s="17">
        <f t="shared" si="3"/>
        <v>45077</v>
      </c>
      <c r="K12" s="11">
        <f aca="true" t="shared" si="4" ref="K12:K27">SUM(B12:J12)</f>
        <v>702909</v>
      </c>
    </row>
    <row r="13" spans="1:13" ht="17.25" customHeight="1">
      <c r="A13" s="14" t="s">
        <v>20</v>
      </c>
      <c r="B13" s="13">
        <v>31401</v>
      </c>
      <c r="C13" s="13">
        <v>48105</v>
      </c>
      <c r="D13" s="13">
        <v>48982</v>
      </c>
      <c r="E13" s="13">
        <v>30100</v>
      </c>
      <c r="F13" s="13">
        <v>41658</v>
      </c>
      <c r="G13" s="13">
        <v>67560</v>
      </c>
      <c r="H13" s="13">
        <v>25441</v>
      </c>
      <c r="I13" s="13">
        <v>5224</v>
      </c>
      <c r="J13" s="13">
        <v>22300</v>
      </c>
      <c r="K13" s="11">
        <f t="shared" si="4"/>
        <v>320771</v>
      </c>
      <c r="L13" s="52"/>
      <c r="M13" s="53"/>
    </row>
    <row r="14" spans="1:12" ht="17.25" customHeight="1">
      <c r="A14" s="14" t="s">
        <v>21</v>
      </c>
      <c r="B14" s="13">
        <v>37460</v>
      </c>
      <c r="C14" s="13">
        <v>48099</v>
      </c>
      <c r="D14" s="13">
        <v>49694</v>
      </c>
      <c r="E14" s="13">
        <v>29351</v>
      </c>
      <c r="F14" s="13">
        <v>47897</v>
      </c>
      <c r="G14" s="13">
        <v>90759</v>
      </c>
      <c r="H14" s="13">
        <v>34012</v>
      </c>
      <c r="I14" s="13">
        <v>4244</v>
      </c>
      <c r="J14" s="13">
        <v>21948</v>
      </c>
      <c r="K14" s="11">
        <f t="shared" si="4"/>
        <v>363464</v>
      </c>
      <c r="L14" s="52"/>
    </row>
    <row r="15" spans="1:11" ht="17.25" customHeight="1">
      <c r="A15" s="14" t="s">
        <v>22</v>
      </c>
      <c r="B15" s="13">
        <v>2193</v>
      </c>
      <c r="C15" s="13">
        <v>3207</v>
      </c>
      <c r="D15" s="13">
        <v>2182</v>
      </c>
      <c r="E15" s="13">
        <v>1841</v>
      </c>
      <c r="F15" s="13">
        <v>2188</v>
      </c>
      <c r="G15" s="13">
        <v>3282</v>
      </c>
      <c r="H15" s="13">
        <v>2665</v>
      </c>
      <c r="I15" s="13">
        <v>287</v>
      </c>
      <c r="J15" s="13">
        <v>829</v>
      </c>
      <c r="K15" s="11">
        <f t="shared" si="4"/>
        <v>18674</v>
      </c>
    </row>
    <row r="16" spans="1:11" ht="17.25" customHeight="1">
      <c r="A16" s="15" t="s">
        <v>95</v>
      </c>
      <c r="B16" s="13">
        <f>B17+B18+B19</f>
        <v>14599</v>
      </c>
      <c r="C16" s="13">
        <f aca="true" t="shared" si="5" ref="C16:J16">C17+C18+C19</f>
        <v>17988</v>
      </c>
      <c r="D16" s="13">
        <f t="shared" si="5"/>
        <v>18554</v>
      </c>
      <c r="E16" s="13">
        <f t="shared" si="5"/>
        <v>11110</v>
      </c>
      <c r="F16" s="13">
        <f t="shared" si="5"/>
        <v>20452</v>
      </c>
      <c r="G16" s="13">
        <f t="shared" si="5"/>
        <v>38024</v>
      </c>
      <c r="H16" s="13">
        <f t="shared" si="5"/>
        <v>10718</v>
      </c>
      <c r="I16" s="13">
        <f t="shared" si="5"/>
        <v>2075</v>
      </c>
      <c r="J16" s="13">
        <f t="shared" si="5"/>
        <v>8410</v>
      </c>
      <c r="K16" s="11">
        <f t="shared" si="4"/>
        <v>141930</v>
      </c>
    </row>
    <row r="17" spans="1:11" ht="17.25" customHeight="1">
      <c r="A17" s="14" t="s">
        <v>96</v>
      </c>
      <c r="B17" s="13">
        <v>8223</v>
      </c>
      <c r="C17" s="13">
        <v>11028</v>
      </c>
      <c r="D17" s="13">
        <v>10689</v>
      </c>
      <c r="E17" s="13">
        <v>6528</v>
      </c>
      <c r="F17" s="13">
        <v>11713</v>
      </c>
      <c r="G17" s="13">
        <v>19420</v>
      </c>
      <c r="H17" s="13">
        <v>6192</v>
      </c>
      <c r="I17" s="13">
        <v>1292</v>
      </c>
      <c r="J17" s="13">
        <v>4732</v>
      </c>
      <c r="K17" s="11">
        <f t="shared" si="4"/>
        <v>79817</v>
      </c>
    </row>
    <row r="18" spans="1:11" ht="17.25" customHeight="1">
      <c r="A18" s="14" t="s">
        <v>97</v>
      </c>
      <c r="B18" s="13">
        <v>5805</v>
      </c>
      <c r="C18" s="13">
        <v>6145</v>
      </c>
      <c r="D18" s="13">
        <v>7375</v>
      </c>
      <c r="E18" s="13">
        <v>4165</v>
      </c>
      <c r="F18" s="13">
        <v>8268</v>
      </c>
      <c r="G18" s="13">
        <v>17857</v>
      </c>
      <c r="H18" s="13">
        <v>4001</v>
      </c>
      <c r="I18" s="13">
        <v>716</v>
      </c>
      <c r="J18" s="13">
        <v>3447</v>
      </c>
      <c r="K18" s="11">
        <f t="shared" si="4"/>
        <v>57779</v>
      </c>
    </row>
    <row r="19" spans="1:11" ht="17.25" customHeight="1">
      <c r="A19" s="14" t="s">
        <v>98</v>
      </c>
      <c r="B19" s="13">
        <v>571</v>
      </c>
      <c r="C19" s="13">
        <v>815</v>
      </c>
      <c r="D19" s="13">
        <v>490</v>
      </c>
      <c r="E19" s="13">
        <v>417</v>
      </c>
      <c r="F19" s="13">
        <v>471</v>
      </c>
      <c r="G19" s="13">
        <v>747</v>
      </c>
      <c r="H19" s="13">
        <v>525</v>
      </c>
      <c r="I19" s="13">
        <v>67</v>
      </c>
      <c r="J19" s="13">
        <v>231</v>
      </c>
      <c r="K19" s="11">
        <f t="shared" si="4"/>
        <v>4334</v>
      </c>
    </row>
    <row r="20" spans="1:11" ht="17.25" customHeight="1">
      <c r="A20" s="16" t="s">
        <v>23</v>
      </c>
      <c r="B20" s="11">
        <f>+B21+B22+B23</f>
        <v>57985</v>
      </c>
      <c r="C20" s="11">
        <f aca="true" t="shared" si="6" ref="C20:J20">+C21+C22+C23</f>
        <v>67139</v>
      </c>
      <c r="D20" s="11">
        <f t="shared" si="6"/>
        <v>80268</v>
      </c>
      <c r="E20" s="11">
        <f t="shared" si="6"/>
        <v>42325</v>
      </c>
      <c r="F20" s="11">
        <f t="shared" si="6"/>
        <v>83566</v>
      </c>
      <c r="G20" s="11">
        <f t="shared" si="6"/>
        <v>148688</v>
      </c>
      <c r="H20" s="11">
        <f t="shared" si="6"/>
        <v>41760</v>
      </c>
      <c r="I20" s="11">
        <f t="shared" si="6"/>
        <v>8737</v>
      </c>
      <c r="J20" s="11">
        <f t="shared" si="6"/>
        <v>32530</v>
      </c>
      <c r="K20" s="11">
        <f t="shared" si="4"/>
        <v>562998</v>
      </c>
    </row>
    <row r="21" spans="1:12" ht="17.25" customHeight="1">
      <c r="A21" s="12" t="s">
        <v>24</v>
      </c>
      <c r="B21" s="13">
        <v>30075</v>
      </c>
      <c r="C21" s="13">
        <v>38520</v>
      </c>
      <c r="D21" s="13">
        <v>45355</v>
      </c>
      <c r="E21" s="13">
        <v>24314</v>
      </c>
      <c r="F21" s="13">
        <v>44006</v>
      </c>
      <c r="G21" s="13">
        <v>70247</v>
      </c>
      <c r="H21" s="13">
        <v>22250</v>
      </c>
      <c r="I21" s="13">
        <v>5525</v>
      </c>
      <c r="J21" s="13">
        <v>17865</v>
      </c>
      <c r="K21" s="11">
        <f t="shared" si="4"/>
        <v>298157</v>
      </c>
      <c r="L21" s="52"/>
    </row>
    <row r="22" spans="1:12" ht="17.25" customHeight="1">
      <c r="A22" s="12" t="s">
        <v>25</v>
      </c>
      <c r="B22" s="13">
        <v>26888</v>
      </c>
      <c r="C22" s="13">
        <v>27391</v>
      </c>
      <c r="D22" s="13">
        <v>33784</v>
      </c>
      <c r="E22" s="13">
        <v>17317</v>
      </c>
      <c r="F22" s="13">
        <v>38471</v>
      </c>
      <c r="G22" s="13">
        <v>76642</v>
      </c>
      <c r="H22" s="13">
        <v>18605</v>
      </c>
      <c r="I22" s="13">
        <v>3066</v>
      </c>
      <c r="J22" s="13">
        <v>14308</v>
      </c>
      <c r="K22" s="11">
        <f t="shared" si="4"/>
        <v>256472</v>
      </c>
      <c r="L22" s="52"/>
    </row>
    <row r="23" spans="1:11" ht="17.25" customHeight="1">
      <c r="A23" s="12" t="s">
        <v>26</v>
      </c>
      <c r="B23" s="13">
        <v>1022</v>
      </c>
      <c r="C23" s="13">
        <v>1228</v>
      </c>
      <c r="D23" s="13">
        <v>1129</v>
      </c>
      <c r="E23" s="13">
        <v>694</v>
      </c>
      <c r="F23" s="13">
        <v>1089</v>
      </c>
      <c r="G23" s="13">
        <v>1799</v>
      </c>
      <c r="H23" s="13">
        <v>905</v>
      </c>
      <c r="I23" s="13">
        <v>146</v>
      </c>
      <c r="J23" s="13">
        <v>357</v>
      </c>
      <c r="K23" s="11">
        <f t="shared" si="4"/>
        <v>8369</v>
      </c>
    </row>
    <row r="24" spans="1:11" ht="17.25" customHeight="1">
      <c r="A24" s="16" t="s">
        <v>27</v>
      </c>
      <c r="B24" s="13">
        <f>+B25+B26</f>
        <v>55531</v>
      </c>
      <c r="C24" s="13">
        <f aca="true" t="shared" si="7" ref="C24:J24">+C25+C26</f>
        <v>79307</v>
      </c>
      <c r="D24" s="13">
        <f t="shared" si="7"/>
        <v>82326</v>
      </c>
      <c r="E24" s="13">
        <f t="shared" si="7"/>
        <v>43768</v>
      </c>
      <c r="F24" s="13">
        <f t="shared" si="7"/>
        <v>62071</v>
      </c>
      <c r="G24" s="13">
        <f t="shared" si="7"/>
        <v>84958</v>
      </c>
      <c r="H24" s="13">
        <f t="shared" si="7"/>
        <v>32095</v>
      </c>
      <c r="I24" s="13">
        <f t="shared" si="7"/>
        <v>9637</v>
      </c>
      <c r="J24" s="13">
        <f t="shared" si="7"/>
        <v>39872</v>
      </c>
      <c r="K24" s="11">
        <f t="shared" si="4"/>
        <v>489565</v>
      </c>
    </row>
    <row r="25" spans="1:12" ht="17.25" customHeight="1">
      <c r="A25" s="12" t="s">
        <v>131</v>
      </c>
      <c r="B25" s="13">
        <v>27813</v>
      </c>
      <c r="C25" s="13">
        <v>42980</v>
      </c>
      <c r="D25" s="13">
        <v>48161</v>
      </c>
      <c r="E25" s="13">
        <v>24533</v>
      </c>
      <c r="F25" s="13">
        <v>32095</v>
      </c>
      <c r="G25" s="13">
        <v>42620</v>
      </c>
      <c r="H25" s="13">
        <v>16347</v>
      </c>
      <c r="I25" s="13">
        <v>6362</v>
      </c>
      <c r="J25" s="13">
        <v>22207</v>
      </c>
      <c r="K25" s="11">
        <f t="shared" si="4"/>
        <v>263118</v>
      </c>
      <c r="L25" s="52"/>
    </row>
    <row r="26" spans="1:12" ht="17.25" customHeight="1">
      <c r="A26" s="12" t="s">
        <v>132</v>
      </c>
      <c r="B26" s="13">
        <v>27718</v>
      </c>
      <c r="C26" s="13">
        <v>36327</v>
      </c>
      <c r="D26" s="13">
        <v>34165</v>
      </c>
      <c r="E26" s="13">
        <v>19235</v>
      </c>
      <c r="F26" s="13">
        <v>29976</v>
      </c>
      <c r="G26" s="13">
        <v>42338</v>
      </c>
      <c r="H26" s="13">
        <v>15748</v>
      </c>
      <c r="I26" s="13">
        <v>3275</v>
      </c>
      <c r="J26" s="13">
        <v>17665</v>
      </c>
      <c r="K26" s="11">
        <f t="shared" si="4"/>
        <v>226447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2127</v>
      </c>
      <c r="I27" s="11">
        <v>0</v>
      </c>
      <c r="J27" s="11">
        <v>0</v>
      </c>
      <c r="K27" s="11">
        <f t="shared" si="4"/>
        <v>2127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26356.38</v>
      </c>
      <c r="I35" s="19">
        <v>0</v>
      </c>
      <c r="J35" s="19">
        <v>0</v>
      </c>
      <c r="K35" s="23">
        <f>SUM(B35:J35)</f>
        <v>26356.38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628215.51</v>
      </c>
      <c r="C47" s="22">
        <f aca="true" t="shared" si="12" ref="C47:H47">+C48+C57</f>
        <v>933467.8</v>
      </c>
      <c r="D47" s="22">
        <f t="shared" si="12"/>
        <v>1105516.91</v>
      </c>
      <c r="E47" s="22">
        <f t="shared" si="12"/>
        <v>544620.4500000001</v>
      </c>
      <c r="F47" s="22">
        <f t="shared" si="12"/>
        <v>848176.41</v>
      </c>
      <c r="G47" s="22">
        <f t="shared" si="12"/>
        <v>1173613.31</v>
      </c>
      <c r="H47" s="22">
        <f t="shared" si="12"/>
        <v>526092.5599999999</v>
      </c>
      <c r="I47" s="22">
        <f>+I48+I57</f>
        <v>170294.37</v>
      </c>
      <c r="J47" s="22">
        <f>+J48+J57</f>
        <v>426360.77999999997</v>
      </c>
      <c r="K47" s="22">
        <f>SUM(B47:J47)</f>
        <v>6356358.100000001</v>
      </c>
    </row>
    <row r="48" spans="1:11" ht="17.25" customHeight="1">
      <c r="A48" s="16" t="s">
        <v>113</v>
      </c>
      <c r="B48" s="23">
        <f>SUM(B49:B56)</f>
        <v>609305.0700000001</v>
      </c>
      <c r="C48" s="23">
        <f aca="true" t="shared" si="13" ref="C48:J48">SUM(C49:C56)</f>
        <v>909580.6900000001</v>
      </c>
      <c r="D48" s="23">
        <f t="shared" si="13"/>
        <v>1079671.77</v>
      </c>
      <c r="E48" s="23">
        <f t="shared" si="13"/>
        <v>521903.48000000004</v>
      </c>
      <c r="F48" s="23">
        <f t="shared" si="13"/>
        <v>824392.75</v>
      </c>
      <c r="G48" s="23">
        <f t="shared" si="13"/>
        <v>1143886.24</v>
      </c>
      <c r="H48" s="23">
        <f t="shared" si="13"/>
        <v>505836.17</v>
      </c>
      <c r="I48" s="23">
        <f t="shared" si="13"/>
        <v>170294.37</v>
      </c>
      <c r="J48" s="23">
        <f t="shared" si="13"/>
        <v>412338.37</v>
      </c>
      <c r="K48" s="23">
        <f aca="true" t="shared" si="14" ref="K48:K57">SUM(B48:J48)</f>
        <v>6177208.91</v>
      </c>
    </row>
    <row r="49" spans="1:11" ht="17.25" customHeight="1">
      <c r="A49" s="34" t="s">
        <v>44</v>
      </c>
      <c r="B49" s="23">
        <f aca="true" t="shared" si="15" ref="B49:H49">ROUND(B30*B7,2)</f>
        <v>606260.77</v>
      </c>
      <c r="C49" s="23">
        <f t="shared" si="15"/>
        <v>903226.24</v>
      </c>
      <c r="D49" s="23">
        <f t="shared" si="15"/>
        <v>1074821.65</v>
      </c>
      <c r="E49" s="23">
        <f t="shared" si="15"/>
        <v>519257.2</v>
      </c>
      <c r="F49" s="23">
        <f t="shared" si="15"/>
        <v>820420.29</v>
      </c>
      <c r="G49" s="23">
        <f t="shared" si="15"/>
        <v>1138242.18</v>
      </c>
      <c r="H49" s="23">
        <f t="shared" si="15"/>
        <v>476533.87</v>
      </c>
      <c r="I49" s="23">
        <f>ROUND(I30*I7,2)</f>
        <v>169228.65</v>
      </c>
      <c r="J49" s="23">
        <f>ROUND(J30*J7,2)</f>
        <v>410121.33</v>
      </c>
      <c r="K49" s="23">
        <f t="shared" si="14"/>
        <v>6118112.180000001</v>
      </c>
    </row>
    <row r="50" spans="1:11" ht="17.25" customHeight="1">
      <c r="A50" s="34" t="s">
        <v>45</v>
      </c>
      <c r="B50" s="19">
        <v>0</v>
      </c>
      <c r="C50" s="23">
        <f>ROUND(C31*C7,2)</f>
        <v>2007.67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2007.67</v>
      </c>
    </row>
    <row r="51" spans="1:11" ht="17.25" customHeight="1">
      <c r="A51" s="67" t="s">
        <v>106</v>
      </c>
      <c r="B51" s="68">
        <f aca="true" t="shared" si="16" ref="B51:H51">ROUND(B32*B7,2)</f>
        <v>-1047.38</v>
      </c>
      <c r="C51" s="68">
        <f t="shared" si="16"/>
        <v>-1426.94</v>
      </c>
      <c r="D51" s="68">
        <f t="shared" si="16"/>
        <v>-1535.64</v>
      </c>
      <c r="E51" s="68">
        <f t="shared" si="16"/>
        <v>-799.12</v>
      </c>
      <c r="F51" s="68">
        <f t="shared" si="16"/>
        <v>-1309.06</v>
      </c>
      <c r="G51" s="68">
        <f t="shared" si="16"/>
        <v>-1786.02</v>
      </c>
      <c r="H51" s="68">
        <f t="shared" si="16"/>
        <v>-769.12</v>
      </c>
      <c r="I51" s="19">
        <v>0</v>
      </c>
      <c r="J51" s="19">
        <v>0</v>
      </c>
      <c r="K51" s="68">
        <f>SUM(B51:J51)</f>
        <v>-8673.28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26356.38</v>
      </c>
      <c r="I53" s="31">
        <f>+I35</f>
        <v>0</v>
      </c>
      <c r="J53" s="31">
        <f>+J35</f>
        <v>0</v>
      </c>
      <c r="K53" s="23">
        <f t="shared" si="14"/>
        <v>26356.38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-72336.8</v>
      </c>
      <c r="C61" s="35">
        <f t="shared" si="17"/>
        <v>-104074.81999999999</v>
      </c>
      <c r="D61" s="35">
        <f t="shared" si="17"/>
        <v>-96569.16</v>
      </c>
      <c r="E61" s="35">
        <f t="shared" si="17"/>
        <v>-60682.2</v>
      </c>
      <c r="F61" s="35">
        <f t="shared" si="17"/>
        <v>-79022.93000000001</v>
      </c>
      <c r="G61" s="35">
        <f t="shared" si="17"/>
        <v>-93797.63</v>
      </c>
      <c r="H61" s="35">
        <f t="shared" si="17"/>
        <v>-69847.8</v>
      </c>
      <c r="I61" s="35">
        <f t="shared" si="17"/>
        <v>-14883.73</v>
      </c>
      <c r="J61" s="35">
        <f t="shared" si="17"/>
        <v>-41507.4</v>
      </c>
      <c r="K61" s="35">
        <f>SUM(B61:J61)</f>
        <v>-632722.4700000001</v>
      </c>
    </row>
    <row r="62" spans="1:11" ht="18.75" customHeight="1">
      <c r="A62" s="16" t="s">
        <v>75</v>
      </c>
      <c r="B62" s="35">
        <f aca="true" t="shared" si="18" ref="B62:J62">B63+B64+B65+B66+B67+B68</f>
        <v>-72336.8</v>
      </c>
      <c r="C62" s="35">
        <f t="shared" si="18"/>
        <v>-103998.4</v>
      </c>
      <c r="D62" s="35">
        <f t="shared" si="18"/>
        <v>-95459.8</v>
      </c>
      <c r="E62" s="35">
        <f t="shared" si="18"/>
        <v>-60682.2</v>
      </c>
      <c r="F62" s="35">
        <f t="shared" si="18"/>
        <v>-78629.6</v>
      </c>
      <c r="G62" s="35">
        <f t="shared" si="18"/>
        <v>-93791.6</v>
      </c>
      <c r="H62" s="35">
        <f t="shared" si="18"/>
        <v>-69847.8</v>
      </c>
      <c r="I62" s="35">
        <f t="shared" si="18"/>
        <v>-12532.4</v>
      </c>
      <c r="J62" s="35">
        <f t="shared" si="18"/>
        <v>-41507.4</v>
      </c>
      <c r="K62" s="35">
        <f aca="true" t="shared" si="19" ref="K62:K91">SUM(B62:J62)</f>
        <v>-628786.0000000001</v>
      </c>
    </row>
    <row r="63" spans="1:11" ht="18.75" customHeight="1">
      <c r="A63" s="12" t="s">
        <v>76</v>
      </c>
      <c r="B63" s="35">
        <f>-ROUND(B9*$D$3,2)</f>
        <v>-72336.8</v>
      </c>
      <c r="C63" s="35">
        <f aca="true" t="shared" si="20" ref="C63:J63">-ROUND(C9*$D$3,2)</f>
        <v>-103998.4</v>
      </c>
      <c r="D63" s="35">
        <f t="shared" si="20"/>
        <v>-95459.8</v>
      </c>
      <c r="E63" s="35">
        <f t="shared" si="20"/>
        <v>-60682.2</v>
      </c>
      <c r="F63" s="35">
        <f t="shared" si="20"/>
        <v>-78629.6</v>
      </c>
      <c r="G63" s="35">
        <f t="shared" si="20"/>
        <v>-93791.6</v>
      </c>
      <c r="H63" s="35">
        <f t="shared" si="20"/>
        <v>-69847.8</v>
      </c>
      <c r="I63" s="35">
        <f t="shared" si="20"/>
        <v>-12532.4</v>
      </c>
      <c r="J63" s="35">
        <f t="shared" si="20"/>
        <v>-41507.4</v>
      </c>
      <c r="K63" s="35">
        <f t="shared" si="19"/>
        <v>-628786.0000000001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35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35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0</v>
      </c>
      <c r="C69" s="68">
        <f t="shared" si="21"/>
        <v>-76.42</v>
      </c>
      <c r="D69" s="68">
        <f t="shared" si="21"/>
        <v>-1109.36</v>
      </c>
      <c r="E69" s="19">
        <v>0</v>
      </c>
      <c r="F69" s="68">
        <f t="shared" si="21"/>
        <v>-393.33</v>
      </c>
      <c r="G69" s="68">
        <f t="shared" si="21"/>
        <v>-6.03</v>
      </c>
      <c r="H69" s="19">
        <v>0</v>
      </c>
      <c r="I69" s="68">
        <f t="shared" si="21"/>
        <v>-2351.33</v>
      </c>
      <c r="J69" s="19">
        <v>0</v>
      </c>
      <c r="K69" s="68">
        <f t="shared" si="19"/>
        <v>-3936.47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35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555878.71</v>
      </c>
      <c r="C104" s="24">
        <f t="shared" si="22"/>
        <v>829392.98</v>
      </c>
      <c r="D104" s="24">
        <f t="shared" si="22"/>
        <v>1008947.75</v>
      </c>
      <c r="E104" s="24">
        <f t="shared" si="22"/>
        <v>483938.25</v>
      </c>
      <c r="F104" s="24">
        <f t="shared" si="22"/>
        <v>769153.4800000001</v>
      </c>
      <c r="G104" s="24">
        <f t="shared" si="22"/>
        <v>1079815.68</v>
      </c>
      <c r="H104" s="24">
        <f t="shared" si="22"/>
        <v>456244.76</v>
      </c>
      <c r="I104" s="24">
        <f>+I105+I106</f>
        <v>155410.64</v>
      </c>
      <c r="J104" s="24">
        <f>+J105+J106</f>
        <v>384853.37999999995</v>
      </c>
      <c r="K104" s="48">
        <f>SUM(B104:J104)</f>
        <v>5723635.629999999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536968.27</v>
      </c>
      <c r="C105" s="24">
        <f t="shared" si="23"/>
        <v>805505.87</v>
      </c>
      <c r="D105" s="24">
        <f t="shared" si="23"/>
        <v>983102.61</v>
      </c>
      <c r="E105" s="24">
        <f t="shared" si="23"/>
        <v>461221.28</v>
      </c>
      <c r="F105" s="24">
        <f t="shared" si="23"/>
        <v>745369.8200000001</v>
      </c>
      <c r="G105" s="24">
        <f t="shared" si="23"/>
        <v>1050088.6099999999</v>
      </c>
      <c r="H105" s="24">
        <f t="shared" si="23"/>
        <v>435988.37</v>
      </c>
      <c r="I105" s="24">
        <f t="shared" si="23"/>
        <v>155410.64</v>
      </c>
      <c r="J105" s="24">
        <f t="shared" si="23"/>
        <v>370830.97</v>
      </c>
      <c r="K105" s="48">
        <f>SUM(B105:J105)</f>
        <v>5544486.44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5723635.64</v>
      </c>
      <c r="L112" s="54"/>
    </row>
    <row r="113" spans="1:11" ht="18.75" customHeight="1">
      <c r="A113" s="26" t="s">
        <v>71</v>
      </c>
      <c r="B113" s="27">
        <v>71379.35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71379.35</v>
      </c>
    </row>
    <row r="114" spans="1:11" ht="18.75" customHeight="1">
      <c r="A114" s="26" t="s">
        <v>72</v>
      </c>
      <c r="B114" s="27">
        <v>484499.36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484499.36</v>
      </c>
    </row>
    <row r="115" spans="1:11" ht="18.75" customHeight="1">
      <c r="A115" s="26" t="s">
        <v>73</v>
      </c>
      <c r="B115" s="40">
        <v>0</v>
      </c>
      <c r="C115" s="27">
        <f>+C104</f>
        <v>829392.98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829392.98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1008947.75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1008947.75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483938.25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483938.25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145918.06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145918.06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273429.95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273429.95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44502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44502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305303.48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305303.48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327777.36</v>
      </c>
      <c r="H122" s="40">
        <v>0</v>
      </c>
      <c r="I122" s="40">
        <v>0</v>
      </c>
      <c r="J122" s="40">
        <v>0</v>
      </c>
      <c r="K122" s="41">
        <f t="shared" si="25"/>
        <v>327777.36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30316.46</v>
      </c>
      <c r="H123" s="40">
        <v>0</v>
      </c>
      <c r="I123" s="40">
        <v>0</v>
      </c>
      <c r="J123" s="40">
        <v>0</v>
      </c>
      <c r="K123" s="41">
        <f t="shared" si="25"/>
        <v>30316.46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161658.7</v>
      </c>
      <c r="H124" s="40">
        <v>0</v>
      </c>
      <c r="I124" s="40">
        <v>0</v>
      </c>
      <c r="J124" s="40">
        <v>0</v>
      </c>
      <c r="K124" s="41">
        <f t="shared" si="25"/>
        <v>161658.7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146640.9</v>
      </c>
      <c r="H125" s="40">
        <v>0</v>
      </c>
      <c r="I125" s="40">
        <v>0</v>
      </c>
      <c r="J125" s="40">
        <v>0</v>
      </c>
      <c r="K125" s="41">
        <f t="shared" si="25"/>
        <v>146640.9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413422.26</v>
      </c>
      <c r="H126" s="40">
        <v>0</v>
      </c>
      <c r="I126" s="40">
        <v>0</v>
      </c>
      <c r="J126" s="40">
        <v>0</v>
      </c>
      <c r="K126" s="41">
        <f t="shared" si="25"/>
        <v>413422.26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163400.16</v>
      </c>
      <c r="I127" s="40">
        <v>0</v>
      </c>
      <c r="J127" s="40">
        <v>0</v>
      </c>
      <c r="K127" s="41">
        <f t="shared" si="25"/>
        <v>163400.16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292844.6</v>
      </c>
      <c r="I128" s="40">
        <v>0</v>
      </c>
      <c r="J128" s="40">
        <v>0</v>
      </c>
      <c r="K128" s="41">
        <f t="shared" si="25"/>
        <v>292844.6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155410.64</v>
      </c>
      <c r="J129" s="40">
        <v>0</v>
      </c>
      <c r="K129" s="41">
        <f t="shared" si="25"/>
        <v>155410.64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384853.38</v>
      </c>
      <c r="K130" s="44">
        <f t="shared" si="25"/>
        <v>384853.38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2016-09-16T12:24:25Z</dcterms:modified>
  <cp:category/>
  <cp:version/>
  <cp:contentType/>
  <cp:contentStatus/>
</cp:coreProperties>
</file>