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<sst xmlns="http://schemas.openxmlformats.org/spreadsheetml/2006/main" count="134" uniqueCount="134">
  <si>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</si>
  <si>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</si>
  <si>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</si>
  <si>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</si>
  <si>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</si>
  <si>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</si>
  <si>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</si>
  <si>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</si>
  <si>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</si>
  <si>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</si>
  <si>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</si>
  <si>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</si>
  <si>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</si>
  <si>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</si>
  <si>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</si>
  <si>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</si>
  <si>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</si>
  <si>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</si>
  <si>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</si>
  <si>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</si>
  <si>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</si>
  <si>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</si>
  <si>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</si>
  <si>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</si>
  <si>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</si>
  <si>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</si>
  <si>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</si>
  <si>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</si>
  <si>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</si>
  <si>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</si>
  <si>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</si>
  <si>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</si>
  <si>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</si>
  <si>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</si>
  <si>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</si>
  <si>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</si>
  <si>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</si>
  <si>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</si>
  <si>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</si>
  <si>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</si>
  <si>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</si>
  <si>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</si>
  <si>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</si>
  <si>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</si>
  <si>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</si>
  <si>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</si>
  <si>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</si>
  <si>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</si>
  <si>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</si>
  <si>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</si>
  <si>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</si>
  <si>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</si>
  <si>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</si>
  <si>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</si>
  <si>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</si>
  <si>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</si>
  <si>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</si>
  <si>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</si>
  <si>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</si>
  <si>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</si>
  <si>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</si>
  <si>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</si>
  <si>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</si>
  <si>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</si>
  <si>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</si>
  <si>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</si>
  <si>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</si>
  <si>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</si>
  <si>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</si>
  <si>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</si>
  <si>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</si>
  <si>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</si>
  <si>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</si>
  <si>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</si>
  <si>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</si>
  <si>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</si>
  <si>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</si>
  <si>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</si>
  <si>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</si>
  <si>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</si>
  <si>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</si>
  <si>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</si>
  <si>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</si>
  <si>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</si>
  <si>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</si>
  <si>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</si>
  <si>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</si>
  <si>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</si>
  <si>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</si>
  <si>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</si>
  <si>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</si>
  <si>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</si>
  <si>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</si>
  <si>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</si>
  <si>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</si>
  <si>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</si>
  <si>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</si>
  <si>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</si>
  <si>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</si>
  <si>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</si>
  <si>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</si>
  <si>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</si>
  <si>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</si>
  <si>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</si>
  <si>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</si>
  <si>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</si>
  <si>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</si>
  <si>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</si>
  <si>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</si>
  <si>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</si>
  <si>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</si>
  <si>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</si>
  <si>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</si>
  <si>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</si>
  <si>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</si>
  <si>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</si>
  <si>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</si>
  <si>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</si>
  <si>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</si>
  <si>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</si>
  <si>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</si>
  <si>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</si>
  <si>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</si>
  <si>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</si>
  <si>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</si>
  <si>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</si>
  <si>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</si>
  <si>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</si>
  <si>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</si>
  <si>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</si>
  <si>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</si>
  <si>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</si>
  <si>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</si>
  <si>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11/09/16 - VENCIMENTO 20/09/16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</si>
</sst>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186978</v>
      </c>
      <c r="C7" s="9">
        <f t="shared" si="0"/>
        <v>252096</v>
      </c>
      <c r="D7" s="9">
        <f t="shared" si="0"/>
        <v>267541</v>
      </c>
      <c r="E7" s="9">
        <f t="shared" si="0"/>
        <v>147185</v>
      </c>
      <c r="F7" s="9">
        <f t="shared" si="0"/>
        <v>249075</v>
      </c>
      <c r="G7" s="9">
        <f t="shared" si="0"/>
        <v>412252</v>
      </c>
      <c r="H7" s="9">
        <f t="shared" si="0"/>
        <v>147276</v>
      </c>
      <c r="I7" s="9">
        <f t="shared" si="0"/>
        <v>29347</v>
      </c>
      <c r="J7" s="9">
        <f t="shared" si="0"/>
        <v>126039</v>
      </c>
      <c r="K7" s="9">
        <f t="shared" si="0"/>
        <v>1817789</v>
      </c>
      <c r="L7" s="52"/>
    </row>
    <row r="8" spans="1:11" ht="17.25" customHeight="1">
      <c r="A8" s="10" t="s">
        <v>99</v>
      </c>
      <c r="B8" s="11">
        <f>B9+B12+B16</f>
        <v>89494</v>
      </c>
      <c r="C8" s="11">
        <f aca="true" t="shared" si="1" ref="C8:J8">C9+C12+C16</f>
        <v>125994</v>
      </c>
      <c r="D8" s="11">
        <f t="shared" si="1"/>
        <v>125835</v>
      </c>
      <c r="E8" s="11">
        <f t="shared" si="1"/>
        <v>74425</v>
      </c>
      <c r="F8" s="11">
        <f t="shared" si="1"/>
        <v>118819</v>
      </c>
      <c r="G8" s="11">
        <f t="shared" si="1"/>
        <v>200929</v>
      </c>
      <c r="H8" s="11">
        <f t="shared" si="1"/>
        <v>79961</v>
      </c>
      <c r="I8" s="11">
        <f t="shared" si="1"/>
        <v>13306</v>
      </c>
      <c r="J8" s="11">
        <f t="shared" si="1"/>
        <v>59975</v>
      </c>
      <c r="K8" s="11">
        <f>SUM(B8:J8)</f>
        <v>888738</v>
      </c>
    </row>
    <row r="9" spans="1:11" ht="17.25" customHeight="1">
      <c r="A9" s="15" t="s">
        <v>17</v>
      </c>
      <c r="B9" s="13">
        <f>+B10+B11</f>
        <v>18849</v>
      </c>
      <c r="C9" s="13">
        <f aca="true" t="shared" si="2" ref="C9:J9">+C10+C11</f>
        <v>28291</v>
      </c>
      <c r="D9" s="13">
        <f t="shared" si="2"/>
        <v>26214</v>
      </c>
      <c r="E9" s="13">
        <f t="shared" si="2"/>
        <v>16034</v>
      </c>
      <c r="F9" s="13">
        <f t="shared" si="2"/>
        <v>22082</v>
      </c>
      <c r="G9" s="13">
        <f t="shared" si="2"/>
        <v>29030</v>
      </c>
      <c r="H9" s="13">
        <f t="shared" si="2"/>
        <v>17697</v>
      </c>
      <c r="I9" s="13">
        <f t="shared" si="2"/>
        <v>3409</v>
      </c>
      <c r="J9" s="13">
        <f t="shared" si="2"/>
        <v>12426</v>
      </c>
      <c r="K9" s="11">
        <f>SUM(B9:J9)</f>
        <v>174032</v>
      </c>
    </row>
    <row r="10" spans="1:11" ht="17.25" customHeight="1">
      <c r="A10" s="29" t="s">
        <v>18</v>
      </c>
      <c r="B10" s="13">
        <v>18849</v>
      </c>
      <c r="C10" s="13">
        <v>28291</v>
      </c>
      <c r="D10" s="13">
        <v>26214</v>
      </c>
      <c r="E10" s="13">
        <v>16034</v>
      </c>
      <c r="F10" s="13">
        <v>22082</v>
      </c>
      <c r="G10" s="13">
        <v>29030</v>
      </c>
      <c r="H10" s="13">
        <v>17697</v>
      </c>
      <c r="I10" s="13">
        <v>3409</v>
      </c>
      <c r="J10" s="13">
        <v>12426</v>
      </c>
      <c r="K10" s="11">
        <f>SUM(B10:J10)</f>
        <v>174032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58066</v>
      </c>
      <c r="C12" s="17">
        <f t="shared" si="3"/>
        <v>82003</v>
      </c>
      <c r="D12" s="17">
        <f t="shared" si="3"/>
        <v>83321</v>
      </c>
      <c r="E12" s="17">
        <f t="shared" si="3"/>
        <v>49083</v>
      </c>
      <c r="F12" s="17">
        <f t="shared" si="3"/>
        <v>78666</v>
      </c>
      <c r="G12" s="17">
        <f t="shared" si="3"/>
        <v>138477</v>
      </c>
      <c r="H12" s="17">
        <f t="shared" si="3"/>
        <v>52763</v>
      </c>
      <c r="I12" s="17">
        <f t="shared" si="3"/>
        <v>8046</v>
      </c>
      <c r="J12" s="17">
        <f t="shared" si="3"/>
        <v>39647</v>
      </c>
      <c r="K12" s="11">
        <f aca="true" t="shared" si="4" ref="K12:K27">SUM(B12:J12)</f>
        <v>590072</v>
      </c>
    </row>
    <row r="13" spans="1:13" ht="17.25" customHeight="1">
      <c r="A13" s="14" t="s">
        <v>20</v>
      </c>
      <c r="B13" s="13">
        <v>25923</v>
      </c>
      <c r="C13" s="13">
        <v>40262</v>
      </c>
      <c r="D13" s="13">
        <v>40994</v>
      </c>
      <c r="E13" s="13">
        <v>24283</v>
      </c>
      <c r="F13" s="13">
        <v>35344</v>
      </c>
      <c r="G13" s="13">
        <v>57496</v>
      </c>
      <c r="H13" s="13">
        <v>21368</v>
      </c>
      <c r="I13" s="13">
        <v>4407</v>
      </c>
      <c r="J13" s="13">
        <v>19635</v>
      </c>
      <c r="K13" s="11">
        <f t="shared" si="4"/>
        <v>269712</v>
      </c>
      <c r="L13" s="52"/>
      <c r="M13" s="53"/>
    </row>
    <row r="14" spans="1:12" ht="17.25" customHeight="1">
      <c r="A14" s="14" t="s">
        <v>21</v>
      </c>
      <c r="B14" s="13">
        <v>30438</v>
      </c>
      <c r="C14" s="13">
        <v>39282</v>
      </c>
      <c r="D14" s="13">
        <v>40491</v>
      </c>
      <c r="E14" s="13">
        <v>23228</v>
      </c>
      <c r="F14" s="13">
        <v>41474</v>
      </c>
      <c r="G14" s="13">
        <v>78210</v>
      </c>
      <c r="H14" s="13">
        <v>28949</v>
      </c>
      <c r="I14" s="13">
        <v>3374</v>
      </c>
      <c r="J14" s="13">
        <v>19268</v>
      </c>
      <c r="K14" s="11">
        <f t="shared" si="4"/>
        <v>304714</v>
      </c>
      <c r="L14" s="52"/>
    </row>
    <row r="15" spans="1:11" ht="17.25" customHeight="1">
      <c r="A15" s="14" t="s">
        <v>22</v>
      </c>
      <c r="B15" s="13">
        <v>1705</v>
      </c>
      <c r="C15" s="13">
        <v>2459</v>
      </c>
      <c r="D15" s="13">
        <v>1836</v>
      </c>
      <c r="E15" s="13">
        <v>1572</v>
      </c>
      <c r="F15" s="13">
        <v>1848</v>
      </c>
      <c r="G15" s="13">
        <v>2771</v>
      </c>
      <c r="H15" s="13">
        <v>2446</v>
      </c>
      <c r="I15" s="13">
        <v>265</v>
      </c>
      <c r="J15" s="13">
        <v>744</v>
      </c>
      <c r="K15" s="11">
        <f t="shared" si="4"/>
        <v>15646</v>
      </c>
    </row>
    <row r="16" spans="1:11" ht="17.25" customHeight="1">
      <c r="A16" s="15" t="s">
        <v>95</v>
      </c>
      <c r="B16" s="13">
        <f>B17+B18+B19</f>
        <v>12579</v>
      </c>
      <c r="C16" s="13">
        <f aca="true" t="shared" si="5" ref="C16:J16">C17+C18+C19</f>
        <v>15700</v>
      </c>
      <c r="D16" s="13">
        <f t="shared" si="5"/>
        <v>16300</v>
      </c>
      <c r="E16" s="13">
        <f t="shared" si="5"/>
        <v>9308</v>
      </c>
      <c r="F16" s="13">
        <f t="shared" si="5"/>
        <v>18071</v>
      </c>
      <c r="G16" s="13">
        <f t="shared" si="5"/>
        <v>33422</v>
      </c>
      <c r="H16" s="13">
        <f t="shared" si="5"/>
        <v>9501</v>
      </c>
      <c r="I16" s="13">
        <f t="shared" si="5"/>
        <v>1851</v>
      </c>
      <c r="J16" s="13">
        <f t="shared" si="5"/>
        <v>7902</v>
      </c>
      <c r="K16" s="11">
        <f t="shared" si="4"/>
        <v>124634</v>
      </c>
    </row>
    <row r="17" spans="1:11" ht="17.25" customHeight="1">
      <c r="A17" s="14" t="s">
        <v>96</v>
      </c>
      <c r="B17" s="13">
        <v>7314</v>
      </c>
      <c r="C17" s="13">
        <v>9641</v>
      </c>
      <c r="D17" s="13">
        <v>9535</v>
      </c>
      <c r="E17" s="13">
        <v>5562</v>
      </c>
      <c r="F17" s="13">
        <v>10243</v>
      </c>
      <c r="G17" s="13">
        <v>16792</v>
      </c>
      <c r="H17" s="13">
        <v>5274</v>
      </c>
      <c r="I17" s="13">
        <v>1145</v>
      </c>
      <c r="J17" s="13">
        <v>4461</v>
      </c>
      <c r="K17" s="11">
        <f t="shared" si="4"/>
        <v>69967</v>
      </c>
    </row>
    <row r="18" spans="1:11" ht="17.25" customHeight="1">
      <c r="A18" s="14" t="s">
        <v>97</v>
      </c>
      <c r="B18" s="13">
        <v>4784</v>
      </c>
      <c r="C18" s="13">
        <v>5434</v>
      </c>
      <c r="D18" s="13">
        <v>6337</v>
      </c>
      <c r="E18" s="13">
        <v>3369</v>
      </c>
      <c r="F18" s="13">
        <v>7416</v>
      </c>
      <c r="G18" s="13">
        <v>15914</v>
      </c>
      <c r="H18" s="13">
        <v>3764</v>
      </c>
      <c r="I18" s="13">
        <v>629</v>
      </c>
      <c r="J18" s="13">
        <v>3181</v>
      </c>
      <c r="K18" s="11">
        <f t="shared" si="4"/>
        <v>50828</v>
      </c>
    </row>
    <row r="19" spans="1:11" ht="17.25" customHeight="1">
      <c r="A19" s="14" t="s">
        <v>98</v>
      </c>
      <c r="B19" s="13">
        <v>481</v>
      </c>
      <c r="C19" s="13">
        <v>625</v>
      </c>
      <c r="D19" s="13">
        <v>428</v>
      </c>
      <c r="E19" s="13">
        <v>377</v>
      </c>
      <c r="F19" s="13">
        <v>412</v>
      </c>
      <c r="G19" s="13">
        <v>716</v>
      </c>
      <c r="H19" s="13">
        <v>463</v>
      </c>
      <c r="I19" s="13">
        <v>77</v>
      </c>
      <c r="J19" s="13">
        <v>260</v>
      </c>
      <c r="K19" s="11">
        <f t="shared" si="4"/>
        <v>3839</v>
      </c>
    </row>
    <row r="20" spans="1:11" ht="17.25" customHeight="1">
      <c r="A20" s="16" t="s">
        <v>23</v>
      </c>
      <c r="B20" s="11">
        <f>+B21+B22+B23</f>
        <v>46665</v>
      </c>
      <c r="C20" s="11">
        <f aca="true" t="shared" si="6" ref="C20:J20">+C21+C22+C23</f>
        <v>54603</v>
      </c>
      <c r="D20" s="11">
        <f t="shared" si="6"/>
        <v>64860</v>
      </c>
      <c r="E20" s="11">
        <f t="shared" si="6"/>
        <v>32480</v>
      </c>
      <c r="F20" s="11">
        <f t="shared" si="6"/>
        <v>70477</v>
      </c>
      <c r="G20" s="11">
        <f t="shared" si="6"/>
        <v>127064</v>
      </c>
      <c r="H20" s="11">
        <f t="shared" si="6"/>
        <v>34608</v>
      </c>
      <c r="I20" s="11">
        <f t="shared" si="6"/>
        <v>6902</v>
      </c>
      <c r="J20" s="11">
        <f t="shared" si="6"/>
        <v>27128</v>
      </c>
      <c r="K20" s="11">
        <f t="shared" si="4"/>
        <v>464787</v>
      </c>
    </row>
    <row r="21" spans="1:12" ht="17.25" customHeight="1">
      <c r="A21" s="12" t="s">
        <v>24</v>
      </c>
      <c r="B21" s="13">
        <v>24493</v>
      </c>
      <c r="C21" s="13">
        <v>32105</v>
      </c>
      <c r="D21" s="13">
        <v>37863</v>
      </c>
      <c r="E21" s="13">
        <v>19023</v>
      </c>
      <c r="F21" s="13">
        <v>37186</v>
      </c>
      <c r="G21" s="13">
        <v>59880</v>
      </c>
      <c r="H21" s="13">
        <v>18459</v>
      </c>
      <c r="I21" s="13">
        <v>4433</v>
      </c>
      <c r="J21" s="13">
        <v>15560</v>
      </c>
      <c r="K21" s="11">
        <f t="shared" si="4"/>
        <v>249002</v>
      </c>
      <c r="L21" s="52"/>
    </row>
    <row r="22" spans="1:12" ht="17.25" customHeight="1">
      <c r="A22" s="12" t="s">
        <v>25</v>
      </c>
      <c r="B22" s="13">
        <v>21359</v>
      </c>
      <c r="C22" s="13">
        <v>21477</v>
      </c>
      <c r="D22" s="13">
        <v>26099</v>
      </c>
      <c r="E22" s="13">
        <v>12891</v>
      </c>
      <c r="F22" s="13">
        <v>32417</v>
      </c>
      <c r="G22" s="13">
        <v>65639</v>
      </c>
      <c r="H22" s="13">
        <v>15438</v>
      </c>
      <c r="I22" s="13">
        <v>2381</v>
      </c>
      <c r="J22" s="13">
        <v>11218</v>
      </c>
      <c r="K22" s="11">
        <f t="shared" si="4"/>
        <v>208919</v>
      </c>
      <c r="L22" s="52"/>
    </row>
    <row r="23" spans="1:11" ht="17.25" customHeight="1">
      <c r="A23" s="12" t="s">
        <v>26</v>
      </c>
      <c r="B23" s="13">
        <v>813</v>
      </c>
      <c r="C23" s="13">
        <v>1021</v>
      </c>
      <c r="D23" s="13">
        <v>898</v>
      </c>
      <c r="E23" s="13">
        <v>566</v>
      </c>
      <c r="F23" s="13">
        <v>874</v>
      </c>
      <c r="G23" s="13">
        <v>1545</v>
      </c>
      <c r="H23" s="13">
        <v>711</v>
      </c>
      <c r="I23" s="13">
        <v>88</v>
      </c>
      <c r="J23" s="13">
        <v>350</v>
      </c>
      <c r="K23" s="11">
        <f t="shared" si="4"/>
        <v>6866</v>
      </c>
    </row>
    <row r="24" spans="1:11" ht="17.25" customHeight="1">
      <c r="A24" s="16" t="s">
        <v>27</v>
      </c>
      <c r="B24" s="13">
        <f>+B25+B26</f>
        <v>50819</v>
      </c>
      <c r="C24" s="13">
        <f aca="true" t="shared" si="7" ref="C24:J24">+C25+C26</f>
        <v>71499</v>
      </c>
      <c r="D24" s="13">
        <f t="shared" si="7"/>
        <v>76846</v>
      </c>
      <c r="E24" s="13">
        <f t="shared" si="7"/>
        <v>40280</v>
      </c>
      <c r="F24" s="13">
        <f t="shared" si="7"/>
        <v>59779</v>
      </c>
      <c r="G24" s="13">
        <f t="shared" si="7"/>
        <v>84259</v>
      </c>
      <c r="H24" s="13">
        <f t="shared" si="7"/>
        <v>30623</v>
      </c>
      <c r="I24" s="13">
        <f t="shared" si="7"/>
        <v>9139</v>
      </c>
      <c r="J24" s="13">
        <f t="shared" si="7"/>
        <v>38936</v>
      </c>
      <c r="K24" s="11">
        <f t="shared" si="4"/>
        <v>462180</v>
      </c>
    </row>
    <row r="25" spans="1:12" ht="17.25" customHeight="1">
      <c r="A25" s="12" t="s">
        <v>131</v>
      </c>
      <c r="B25" s="13">
        <v>26060</v>
      </c>
      <c r="C25" s="13">
        <v>38703</v>
      </c>
      <c r="D25" s="13">
        <v>45741</v>
      </c>
      <c r="E25" s="13">
        <v>23312</v>
      </c>
      <c r="F25" s="13">
        <v>31215</v>
      </c>
      <c r="G25" s="13">
        <v>41339</v>
      </c>
      <c r="H25" s="13">
        <v>15576</v>
      </c>
      <c r="I25" s="13">
        <v>6264</v>
      </c>
      <c r="J25" s="13">
        <v>21691</v>
      </c>
      <c r="K25" s="11">
        <f t="shared" si="4"/>
        <v>249901</v>
      </c>
      <c r="L25" s="52"/>
    </row>
    <row r="26" spans="1:12" ht="17.25" customHeight="1">
      <c r="A26" s="12" t="s">
        <v>132</v>
      </c>
      <c r="B26" s="13">
        <v>24759</v>
      </c>
      <c r="C26" s="13">
        <v>32796</v>
      </c>
      <c r="D26" s="13">
        <v>31105</v>
      </c>
      <c r="E26" s="13">
        <v>16968</v>
      </c>
      <c r="F26" s="13">
        <v>28564</v>
      </c>
      <c r="G26" s="13">
        <v>42920</v>
      </c>
      <c r="H26" s="13">
        <v>15047</v>
      </c>
      <c r="I26" s="13">
        <v>2875</v>
      </c>
      <c r="J26" s="13">
        <v>17245</v>
      </c>
      <c r="K26" s="11">
        <f t="shared" si="4"/>
        <v>212279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2084</v>
      </c>
      <c r="I27" s="11">
        <v>0</v>
      </c>
      <c r="J27" s="11">
        <v>0</v>
      </c>
      <c r="K27" s="11">
        <f t="shared" si="4"/>
        <v>2084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26478.93</v>
      </c>
      <c r="I35" s="19">
        <v>0</v>
      </c>
      <c r="J35" s="19">
        <v>0</v>
      </c>
      <c r="K35" s="23">
        <f>SUM(B35:J35)</f>
        <v>26478.93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541604.3099999999</v>
      </c>
      <c r="C47" s="22">
        <f aca="true" t="shared" si="12" ref="C47:H47">+C48+C57</f>
        <v>812064.5099999999</v>
      </c>
      <c r="D47" s="22">
        <f t="shared" si="12"/>
        <v>967179.67</v>
      </c>
      <c r="E47" s="22">
        <f t="shared" si="12"/>
        <v>463554.92000000004</v>
      </c>
      <c r="F47" s="22">
        <f t="shared" si="12"/>
        <v>761569.85</v>
      </c>
      <c r="G47" s="22">
        <f t="shared" si="12"/>
        <v>1060201.72</v>
      </c>
      <c r="H47" s="22">
        <f t="shared" si="12"/>
        <v>469524.22000000003</v>
      </c>
      <c r="I47" s="22">
        <f>+I48+I57</f>
        <v>149306.22</v>
      </c>
      <c r="J47" s="22">
        <f>+J48+J57</f>
        <v>394066.55999999994</v>
      </c>
      <c r="K47" s="22">
        <f>SUM(B47:J47)</f>
        <v>5619071.979999999</v>
      </c>
    </row>
    <row r="48" spans="1:11" ht="17.25" customHeight="1">
      <c r="A48" s="16" t="s">
        <v>113</v>
      </c>
      <c r="B48" s="23">
        <f>SUM(B49:B56)</f>
        <v>522693.87</v>
      </c>
      <c r="C48" s="23">
        <f aca="true" t="shared" si="13" ref="C48:J48">SUM(C49:C56)</f>
        <v>788177.3999999999</v>
      </c>
      <c r="D48" s="23">
        <f t="shared" si="13"/>
        <v>941334.53</v>
      </c>
      <c r="E48" s="23">
        <f t="shared" si="13"/>
        <v>440837.95</v>
      </c>
      <c r="F48" s="23">
        <f t="shared" si="13"/>
        <v>737786.19</v>
      </c>
      <c r="G48" s="23">
        <f t="shared" si="13"/>
        <v>1030474.6499999999</v>
      </c>
      <c r="H48" s="23">
        <f t="shared" si="13"/>
        <v>449267.83</v>
      </c>
      <c r="I48" s="23">
        <f t="shared" si="13"/>
        <v>149306.22</v>
      </c>
      <c r="J48" s="23">
        <f t="shared" si="13"/>
        <v>380044.14999999997</v>
      </c>
      <c r="K48" s="23">
        <f aca="true" t="shared" si="14" ref="K48:K57">SUM(B48:J48)</f>
        <v>5439922.79</v>
      </c>
    </row>
    <row r="49" spans="1:11" ht="17.25" customHeight="1">
      <c r="A49" s="34" t="s">
        <v>44</v>
      </c>
      <c r="B49" s="23">
        <f aca="true" t="shared" si="15" ref="B49:H49">ROUND(B30*B7,2)</f>
        <v>519499.68</v>
      </c>
      <c r="C49" s="23">
        <f t="shared" si="15"/>
        <v>781900.95</v>
      </c>
      <c r="D49" s="23">
        <f t="shared" si="15"/>
        <v>936286.48</v>
      </c>
      <c r="E49" s="23">
        <f t="shared" si="15"/>
        <v>438066.72</v>
      </c>
      <c r="F49" s="23">
        <f t="shared" si="15"/>
        <v>733675.32</v>
      </c>
      <c r="G49" s="23">
        <f t="shared" si="15"/>
        <v>1024652.35</v>
      </c>
      <c r="H49" s="23">
        <f t="shared" si="15"/>
        <v>419751.33</v>
      </c>
      <c r="I49" s="23">
        <f>ROUND(I30*I7,2)</f>
        <v>148240.5</v>
      </c>
      <c r="J49" s="23">
        <f>ROUND(J30*J7,2)</f>
        <v>377827.11</v>
      </c>
      <c r="K49" s="23">
        <f t="shared" si="14"/>
        <v>5379900.44</v>
      </c>
    </row>
    <row r="50" spans="1:11" ht="17.25" customHeight="1">
      <c r="A50" s="34" t="s">
        <v>45</v>
      </c>
      <c r="B50" s="19">
        <v>0</v>
      </c>
      <c r="C50" s="23">
        <f>ROUND(C31*C7,2)</f>
        <v>1738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1738</v>
      </c>
    </row>
    <row r="51" spans="1:11" ht="17.25" customHeight="1">
      <c r="A51" s="67" t="s">
        <v>106</v>
      </c>
      <c r="B51" s="68">
        <f aca="true" t="shared" si="16" ref="B51:H51">ROUND(B32*B7,2)</f>
        <v>-897.49</v>
      </c>
      <c r="C51" s="68">
        <f t="shared" si="16"/>
        <v>-1235.27</v>
      </c>
      <c r="D51" s="68">
        <f t="shared" si="16"/>
        <v>-1337.71</v>
      </c>
      <c r="E51" s="68">
        <f t="shared" si="16"/>
        <v>-674.17</v>
      </c>
      <c r="F51" s="68">
        <f t="shared" si="16"/>
        <v>-1170.65</v>
      </c>
      <c r="G51" s="68">
        <f t="shared" si="16"/>
        <v>-1607.78</v>
      </c>
      <c r="H51" s="68">
        <f t="shared" si="16"/>
        <v>-677.47</v>
      </c>
      <c r="I51" s="19">
        <v>0</v>
      </c>
      <c r="J51" s="19">
        <v>0</v>
      </c>
      <c r="K51" s="68">
        <f>SUM(B51:J51)</f>
        <v>-7600.540000000001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26478.93</v>
      </c>
      <c r="I53" s="31">
        <f>+I35</f>
        <v>0</v>
      </c>
      <c r="J53" s="31">
        <f>+J35</f>
        <v>0</v>
      </c>
      <c r="K53" s="23">
        <f t="shared" si="14"/>
        <v>26478.93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-71626.2</v>
      </c>
      <c r="C61" s="35">
        <f t="shared" si="17"/>
        <v>-107582.22</v>
      </c>
      <c r="D61" s="35">
        <f t="shared" si="17"/>
        <v>-100722.56</v>
      </c>
      <c r="E61" s="35">
        <f t="shared" si="17"/>
        <v>-60929.2</v>
      </c>
      <c r="F61" s="35">
        <f t="shared" si="17"/>
        <v>-84304.93000000001</v>
      </c>
      <c r="G61" s="35">
        <f t="shared" si="17"/>
        <v>-110320.03</v>
      </c>
      <c r="H61" s="35">
        <f t="shared" si="17"/>
        <v>-67248.6</v>
      </c>
      <c r="I61" s="35">
        <f t="shared" si="17"/>
        <v>-15305.53</v>
      </c>
      <c r="J61" s="35">
        <f t="shared" si="17"/>
        <v>-47218.8</v>
      </c>
      <c r="K61" s="35">
        <f>SUM(B61:J61)</f>
        <v>-665258.0700000001</v>
      </c>
    </row>
    <row r="62" spans="1:11" ht="18.75" customHeight="1">
      <c r="A62" s="16" t="s">
        <v>75</v>
      </c>
      <c r="B62" s="35">
        <f aca="true" t="shared" si="18" ref="B62:J62">B63+B64+B65+B66+B67+B68</f>
        <v>-71626.2</v>
      </c>
      <c r="C62" s="35">
        <f t="shared" si="18"/>
        <v>-107505.8</v>
      </c>
      <c r="D62" s="35">
        <f t="shared" si="18"/>
        <v>-99613.2</v>
      </c>
      <c r="E62" s="35">
        <f t="shared" si="18"/>
        <v>-60929.2</v>
      </c>
      <c r="F62" s="35">
        <f t="shared" si="18"/>
        <v>-83911.6</v>
      </c>
      <c r="G62" s="35">
        <f t="shared" si="18"/>
        <v>-110314</v>
      </c>
      <c r="H62" s="35">
        <f t="shared" si="18"/>
        <v>-67248.6</v>
      </c>
      <c r="I62" s="35">
        <f t="shared" si="18"/>
        <v>-12954.2</v>
      </c>
      <c r="J62" s="35">
        <f t="shared" si="18"/>
        <v>-47218.8</v>
      </c>
      <c r="K62" s="35">
        <f aca="true" t="shared" si="19" ref="K62:K91">SUM(B62:J62)</f>
        <v>-661321.6</v>
      </c>
    </row>
    <row r="63" spans="1:11" ht="18.75" customHeight="1">
      <c r="A63" s="12" t="s">
        <v>76</v>
      </c>
      <c r="B63" s="35">
        <f>-ROUND(B9*$D$3,2)</f>
        <v>-71626.2</v>
      </c>
      <c r="C63" s="35">
        <f aca="true" t="shared" si="20" ref="C63:J63">-ROUND(C9*$D$3,2)</f>
        <v>-107505.8</v>
      </c>
      <c r="D63" s="35">
        <f t="shared" si="20"/>
        <v>-99613.2</v>
      </c>
      <c r="E63" s="35">
        <f t="shared" si="20"/>
        <v>-60929.2</v>
      </c>
      <c r="F63" s="35">
        <f t="shared" si="20"/>
        <v>-83911.6</v>
      </c>
      <c r="G63" s="35">
        <f t="shared" si="20"/>
        <v>-110314</v>
      </c>
      <c r="H63" s="35">
        <f t="shared" si="20"/>
        <v>-67248.6</v>
      </c>
      <c r="I63" s="35">
        <f t="shared" si="20"/>
        <v>-12954.2</v>
      </c>
      <c r="J63" s="35">
        <f t="shared" si="20"/>
        <v>-47218.8</v>
      </c>
      <c r="K63" s="35">
        <f t="shared" si="19"/>
        <v>-661321.6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-76.42</v>
      </c>
      <c r="D69" s="68">
        <f t="shared" si="21"/>
        <v>-1109.36</v>
      </c>
      <c r="E69" s="19">
        <v>0</v>
      </c>
      <c r="F69" s="68">
        <f t="shared" si="21"/>
        <v>-393.33</v>
      </c>
      <c r="G69" s="68">
        <f t="shared" si="21"/>
        <v>-6.03</v>
      </c>
      <c r="H69" s="19">
        <v>0</v>
      </c>
      <c r="I69" s="68">
        <f t="shared" si="21"/>
        <v>-2351.33</v>
      </c>
      <c r="J69" s="19">
        <v>0</v>
      </c>
      <c r="K69" s="68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469978.11</v>
      </c>
      <c r="C104" s="24">
        <f t="shared" si="22"/>
        <v>704482.2899999998</v>
      </c>
      <c r="D104" s="24">
        <f t="shared" si="22"/>
        <v>866457.1100000001</v>
      </c>
      <c r="E104" s="24">
        <f t="shared" si="22"/>
        <v>402625.72</v>
      </c>
      <c r="F104" s="24">
        <f t="shared" si="22"/>
        <v>677264.92</v>
      </c>
      <c r="G104" s="24">
        <f t="shared" si="22"/>
        <v>949881.6899999998</v>
      </c>
      <c r="H104" s="24">
        <f t="shared" si="22"/>
        <v>402275.62</v>
      </c>
      <c r="I104" s="24">
        <f>+I105+I106</f>
        <v>134000.69</v>
      </c>
      <c r="J104" s="24">
        <f>+J105+J106</f>
        <v>346847.75999999995</v>
      </c>
      <c r="K104" s="48">
        <f>SUM(B104:J104)</f>
        <v>4953813.91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451067.67</v>
      </c>
      <c r="C105" s="24">
        <f t="shared" si="23"/>
        <v>680595.1799999998</v>
      </c>
      <c r="D105" s="24">
        <f t="shared" si="23"/>
        <v>840611.9700000001</v>
      </c>
      <c r="E105" s="24">
        <f t="shared" si="23"/>
        <v>379908.75</v>
      </c>
      <c r="F105" s="24">
        <f t="shared" si="23"/>
        <v>653481.26</v>
      </c>
      <c r="G105" s="24">
        <f t="shared" si="23"/>
        <v>920154.6199999999</v>
      </c>
      <c r="H105" s="24">
        <f t="shared" si="23"/>
        <v>382019.23</v>
      </c>
      <c r="I105" s="24">
        <f t="shared" si="23"/>
        <v>134000.69</v>
      </c>
      <c r="J105" s="24">
        <f t="shared" si="23"/>
        <v>332825.35</v>
      </c>
      <c r="K105" s="48">
        <f>SUM(B105:J105)</f>
        <v>4774664.72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4953813.89</v>
      </c>
      <c r="L112" s="54"/>
    </row>
    <row r="113" spans="1:11" ht="18.75" customHeight="1">
      <c r="A113" s="26" t="s">
        <v>71</v>
      </c>
      <c r="B113" s="27">
        <v>59574.31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59574.31</v>
      </c>
    </row>
    <row r="114" spans="1:11" ht="18.75" customHeight="1">
      <c r="A114" s="26" t="s">
        <v>72</v>
      </c>
      <c r="B114" s="27">
        <v>410403.8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410403.8</v>
      </c>
    </row>
    <row r="115" spans="1:11" ht="18.75" customHeight="1">
      <c r="A115" s="26" t="s">
        <v>73</v>
      </c>
      <c r="B115" s="40">
        <v>0</v>
      </c>
      <c r="C115" s="27">
        <f>+C104</f>
        <v>704482.2899999998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704482.2899999998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866457.1100000001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866457.1100000001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402625.72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402625.72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134154.73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134154.73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246092.49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246092.49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39219.34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39219.34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257798.35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257798.35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286137.4</v>
      </c>
      <c r="H122" s="40">
        <v>0</v>
      </c>
      <c r="I122" s="40">
        <v>0</v>
      </c>
      <c r="J122" s="40">
        <v>0</v>
      </c>
      <c r="K122" s="41">
        <f t="shared" si="25"/>
        <v>286137.4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27720.76</v>
      </c>
      <c r="H123" s="40">
        <v>0</v>
      </c>
      <c r="I123" s="40">
        <v>0</v>
      </c>
      <c r="J123" s="40">
        <v>0</v>
      </c>
      <c r="K123" s="41">
        <f t="shared" si="25"/>
        <v>27720.76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142878.99</v>
      </c>
      <c r="H124" s="40">
        <v>0</v>
      </c>
      <c r="I124" s="40">
        <v>0</v>
      </c>
      <c r="J124" s="40">
        <v>0</v>
      </c>
      <c r="K124" s="41">
        <f t="shared" si="25"/>
        <v>142878.99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130877.29</v>
      </c>
      <c r="H125" s="40">
        <v>0</v>
      </c>
      <c r="I125" s="40">
        <v>0</v>
      </c>
      <c r="J125" s="40">
        <v>0</v>
      </c>
      <c r="K125" s="41">
        <f t="shared" si="25"/>
        <v>130877.29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362267.24</v>
      </c>
      <c r="H126" s="40">
        <v>0</v>
      </c>
      <c r="I126" s="40">
        <v>0</v>
      </c>
      <c r="J126" s="40">
        <v>0</v>
      </c>
      <c r="K126" s="41">
        <f t="shared" si="25"/>
        <v>362267.24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142316.1</v>
      </c>
      <c r="I127" s="40">
        <v>0</v>
      </c>
      <c r="J127" s="40">
        <v>0</v>
      </c>
      <c r="K127" s="41">
        <f t="shared" si="25"/>
        <v>142316.1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259959.52</v>
      </c>
      <c r="I128" s="40">
        <v>0</v>
      </c>
      <c r="J128" s="40">
        <v>0</v>
      </c>
      <c r="K128" s="41">
        <f t="shared" si="25"/>
        <v>259959.52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134000.69</v>
      </c>
      <c r="J129" s="40">
        <v>0</v>
      </c>
      <c r="K129" s="41">
        <f t="shared" si="25"/>
        <v>134000.69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346847.76</v>
      </c>
      <c r="K130" s="44">
        <f t="shared" si="25"/>
        <v>346847.76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2016-09-19T18:43:28Z</dcterms:modified>
  <cp:category/>
  <cp:version/>
  <cp:contentType/>
  <cp:contentStatus/>
</cp:coreProperties>
</file>