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<sst xmlns="http://schemas.openxmlformats.org/spreadsheetml/2006/main" count="134" uniqueCount="134">
  <si>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</si>
  <si>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</si>
  <si>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</si>
  <si>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</si>
  <si>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</si>
  <si>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</si>
  <si>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</si>
  <si>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</si>
  <si>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</si>
  <si>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</si>
  <si>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</si>
  <si>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</si>
  <si>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</si>
  <si>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</si>
  <si>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</si>
  <si>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</si>
  <si>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</si>
  <si>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</si>
  <si>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</si>
  <si>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</si>
  <si>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</si>
  <si>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</si>
  <si>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</si>
  <si>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</si>
  <si>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</si>
  <si>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</si>
  <si>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</si>
  <si>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</si>
  <si>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</si>
  <si>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</si>
  <si>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</si>
  <si>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</si>
  <si>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</si>
  <si>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</si>
  <si>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</si>
  <si>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</si>
  <si>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</si>
  <si>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</si>
  <si>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</si>
  <si>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</si>
  <si>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</si>
  <si>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</si>
  <si>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</si>
  <si>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</si>
  <si>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</si>
  <si>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</si>
  <si>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</si>
  <si>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</si>
  <si>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</si>
  <si>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</si>
  <si>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</si>
  <si>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</si>
  <si>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</si>
  <si>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</si>
  <si>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</si>
  <si>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</si>
  <si>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</si>
  <si>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</si>
  <si>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</si>
  <si>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</si>
  <si>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</si>
  <si>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</si>
  <si>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</si>
  <si>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</si>
  <si>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</si>
  <si>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</si>
  <si>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</si>
  <si>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</si>
  <si>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</si>
  <si>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</si>
  <si>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</si>
  <si>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</si>
  <si>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</si>
  <si>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</si>
  <si>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</si>
  <si>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</si>
  <si>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</si>
  <si>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</si>
  <si>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</si>
  <si>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</si>
  <si>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</si>
  <si>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</si>
  <si>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</si>
  <si>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</si>
  <si>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</si>
  <si>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</si>
  <si>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</si>
  <si>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</si>
  <si>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</si>
  <si>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</si>
  <si>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</si>
  <si>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</si>
  <si>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</si>
  <si>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</si>
  <si>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</si>
  <si>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</si>
  <si>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</si>
  <si>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</si>
  <si>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</si>
  <si>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</si>
  <si>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</si>
  <si>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</si>
  <si>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</si>
  <si>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</si>
  <si>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</si>
  <si>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</si>
  <si>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</si>
  <si>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</si>
  <si>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</si>
  <si>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</si>
  <si>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</si>
  <si>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</si>
  <si>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</si>
  <si>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</si>
  <si>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</si>
  <si>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</si>
  <si>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</si>
  <si>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</si>
  <si>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</si>
  <si>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</si>
  <si>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</si>
  <si>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</si>
  <si>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</si>
  <si>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</si>
  <si>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</si>
  <si>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</si>
  <si>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</si>
  <si>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</si>
  <si>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</si>
  <si>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</si>
  <si>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</si>
  <si>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</si>
  <si>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</si>
  <si>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12/09/16 - VENCIMENTO 21/09/16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</si>
</sst>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624046</v>
      </c>
      <c r="C7" s="9">
        <f t="shared" si="0"/>
        <v>798772</v>
      </c>
      <c r="D7" s="9">
        <f t="shared" si="0"/>
        <v>835084</v>
      </c>
      <c r="E7" s="9">
        <f t="shared" si="0"/>
        <v>551159</v>
      </c>
      <c r="F7" s="9">
        <f t="shared" si="0"/>
        <v>746047</v>
      </c>
      <c r="G7" s="9">
        <f t="shared" si="0"/>
        <v>1238605</v>
      </c>
      <c r="H7" s="9">
        <f t="shared" si="0"/>
        <v>577649</v>
      </c>
      <c r="I7" s="9">
        <f t="shared" si="0"/>
        <v>130255</v>
      </c>
      <c r="J7" s="9">
        <f t="shared" si="0"/>
        <v>332306</v>
      </c>
      <c r="K7" s="9">
        <f t="shared" si="0"/>
        <v>5833923</v>
      </c>
      <c r="L7" s="52"/>
    </row>
    <row r="8" spans="1:11" ht="17.25" customHeight="1">
      <c r="A8" s="10" t="s">
        <v>99</v>
      </c>
      <c r="B8" s="11">
        <f>B9+B12+B16</f>
        <v>300814</v>
      </c>
      <c r="C8" s="11">
        <f aca="true" t="shared" si="1" ref="C8:J8">C9+C12+C16</f>
        <v>394438</v>
      </c>
      <c r="D8" s="11">
        <f t="shared" si="1"/>
        <v>385447</v>
      </c>
      <c r="E8" s="11">
        <f t="shared" si="1"/>
        <v>273279</v>
      </c>
      <c r="F8" s="11">
        <f t="shared" si="1"/>
        <v>359580</v>
      </c>
      <c r="G8" s="11">
        <f t="shared" si="1"/>
        <v>600080</v>
      </c>
      <c r="H8" s="11">
        <f t="shared" si="1"/>
        <v>304266</v>
      </c>
      <c r="I8" s="11">
        <f t="shared" si="1"/>
        <v>58058</v>
      </c>
      <c r="J8" s="11">
        <f t="shared" si="1"/>
        <v>150364</v>
      </c>
      <c r="K8" s="11">
        <f>SUM(B8:J8)</f>
        <v>2826326</v>
      </c>
    </row>
    <row r="9" spans="1:11" ht="17.25" customHeight="1">
      <c r="A9" s="15" t="s">
        <v>17</v>
      </c>
      <c r="B9" s="13">
        <f>+B10+B11</f>
        <v>39073</v>
      </c>
      <c r="C9" s="13">
        <f aca="true" t="shared" si="2" ref="C9:J9">+C10+C11</f>
        <v>54706</v>
      </c>
      <c r="D9" s="13">
        <f t="shared" si="2"/>
        <v>48158</v>
      </c>
      <c r="E9" s="13">
        <f t="shared" si="2"/>
        <v>35847</v>
      </c>
      <c r="F9" s="13">
        <f t="shared" si="2"/>
        <v>41342</v>
      </c>
      <c r="G9" s="13">
        <f t="shared" si="2"/>
        <v>54487</v>
      </c>
      <c r="H9" s="13">
        <f t="shared" si="2"/>
        <v>47213</v>
      </c>
      <c r="I9" s="13">
        <f t="shared" si="2"/>
        <v>8938</v>
      </c>
      <c r="J9" s="13">
        <f t="shared" si="2"/>
        <v>17825</v>
      </c>
      <c r="K9" s="11">
        <f>SUM(B9:J9)</f>
        <v>347589</v>
      </c>
    </row>
    <row r="10" spans="1:11" ht="17.25" customHeight="1">
      <c r="A10" s="29" t="s">
        <v>18</v>
      </c>
      <c r="B10" s="13">
        <v>39073</v>
      </c>
      <c r="C10" s="13">
        <v>54706</v>
      </c>
      <c r="D10" s="13">
        <v>48158</v>
      </c>
      <c r="E10" s="13">
        <v>35847</v>
      </c>
      <c r="F10" s="13">
        <v>41342</v>
      </c>
      <c r="G10" s="13">
        <v>54487</v>
      </c>
      <c r="H10" s="13">
        <v>47213</v>
      </c>
      <c r="I10" s="13">
        <v>8938</v>
      </c>
      <c r="J10" s="13">
        <v>17825</v>
      </c>
      <c r="K10" s="11">
        <f>SUM(B10:J10)</f>
        <v>347589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223129</v>
      </c>
      <c r="C12" s="17">
        <f t="shared" si="3"/>
        <v>292222</v>
      </c>
      <c r="D12" s="17">
        <f t="shared" si="3"/>
        <v>289078</v>
      </c>
      <c r="E12" s="17">
        <f t="shared" si="3"/>
        <v>203687</v>
      </c>
      <c r="F12" s="17">
        <f t="shared" si="3"/>
        <v>265855</v>
      </c>
      <c r="G12" s="17">
        <f t="shared" si="3"/>
        <v>453785</v>
      </c>
      <c r="H12" s="17">
        <f t="shared" si="3"/>
        <v>221614</v>
      </c>
      <c r="I12" s="17">
        <f t="shared" si="3"/>
        <v>41330</v>
      </c>
      <c r="J12" s="17">
        <f t="shared" si="3"/>
        <v>113253</v>
      </c>
      <c r="K12" s="11">
        <f aca="true" t="shared" si="4" ref="K12:K27">SUM(B12:J12)</f>
        <v>2103953</v>
      </c>
    </row>
    <row r="13" spans="1:13" ht="17.25" customHeight="1">
      <c r="A13" s="14" t="s">
        <v>20</v>
      </c>
      <c r="B13" s="13">
        <v>102893</v>
      </c>
      <c r="C13" s="13">
        <v>144878</v>
      </c>
      <c r="D13" s="13">
        <v>147433</v>
      </c>
      <c r="E13" s="13">
        <v>100902</v>
      </c>
      <c r="F13" s="13">
        <v>129401</v>
      </c>
      <c r="G13" s="13">
        <v>208352</v>
      </c>
      <c r="H13" s="13">
        <v>97450</v>
      </c>
      <c r="I13" s="13">
        <v>22249</v>
      </c>
      <c r="J13" s="13">
        <v>57373</v>
      </c>
      <c r="K13" s="11">
        <f t="shared" si="4"/>
        <v>1010931</v>
      </c>
      <c r="L13" s="52"/>
      <c r="M13" s="53"/>
    </row>
    <row r="14" spans="1:12" ht="17.25" customHeight="1">
      <c r="A14" s="14" t="s">
        <v>21</v>
      </c>
      <c r="B14" s="13">
        <v>109559</v>
      </c>
      <c r="C14" s="13">
        <v>130843</v>
      </c>
      <c r="D14" s="13">
        <v>129996</v>
      </c>
      <c r="E14" s="13">
        <v>92488</v>
      </c>
      <c r="F14" s="13">
        <v>125717</v>
      </c>
      <c r="G14" s="13">
        <v>228481</v>
      </c>
      <c r="H14" s="13">
        <v>105920</v>
      </c>
      <c r="I14" s="13">
        <v>16177</v>
      </c>
      <c r="J14" s="13">
        <v>52248</v>
      </c>
      <c r="K14" s="11">
        <f t="shared" si="4"/>
        <v>991429</v>
      </c>
      <c r="L14" s="52"/>
    </row>
    <row r="15" spans="1:11" ht="17.25" customHeight="1">
      <c r="A15" s="14" t="s">
        <v>22</v>
      </c>
      <c r="B15" s="13">
        <v>10677</v>
      </c>
      <c r="C15" s="13">
        <v>16501</v>
      </c>
      <c r="D15" s="13">
        <v>11649</v>
      </c>
      <c r="E15" s="13">
        <v>10297</v>
      </c>
      <c r="F15" s="13">
        <v>10737</v>
      </c>
      <c r="G15" s="13">
        <v>16952</v>
      </c>
      <c r="H15" s="13">
        <v>18244</v>
      </c>
      <c r="I15" s="13">
        <v>2904</v>
      </c>
      <c r="J15" s="13">
        <v>3632</v>
      </c>
      <c r="K15" s="11">
        <f t="shared" si="4"/>
        <v>101593</v>
      </c>
    </row>
    <row r="16" spans="1:11" ht="17.25" customHeight="1">
      <c r="A16" s="15" t="s">
        <v>95</v>
      </c>
      <c r="B16" s="13">
        <f>B17+B18+B19</f>
        <v>38612</v>
      </c>
      <c r="C16" s="13">
        <f aca="true" t="shared" si="5" ref="C16:J16">C17+C18+C19</f>
        <v>47510</v>
      </c>
      <c r="D16" s="13">
        <f t="shared" si="5"/>
        <v>48211</v>
      </c>
      <c r="E16" s="13">
        <f t="shared" si="5"/>
        <v>33745</v>
      </c>
      <c r="F16" s="13">
        <f t="shared" si="5"/>
        <v>52383</v>
      </c>
      <c r="G16" s="13">
        <f t="shared" si="5"/>
        <v>91808</v>
      </c>
      <c r="H16" s="13">
        <f t="shared" si="5"/>
        <v>35439</v>
      </c>
      <c r="I16" s="13">
        <f t="shared" si="5"/>
        <v>7790</v>
      </c>
      <c r="J16" s="13">
        <f t="shared" si="5"/>
        <v>19286</v>
      </c>
      <c r="K16" s="11">
        <f t="shared" si="4"/>
        <v>374784</v>
      </c>
    </row>
    <row r="17" spans="1:11" ht="17.25" customHeight="1">
      <c r="A17" s="14" t="s">
        <v>96</v>
      </c>
      <c r="B17" s="13">
        <v>22403</v>
      </c>
      <c r="C17" s="13">
        <v>29753</v>
      </c>
      <c r="D17" s="13">
        <v>28608</v>
      </c>
      <c r="E17" s="13">
        <v>20071</v>
      </c>
      <c r="F17" s="13">
        <v>31508</v>
      </c>
      <c r="G17" s="13">
        <v>52714</v>
      </c>
      <c r="H17" s="13">
        <v>21811</v>
      </c>
      <c r="I17" s="13">
        <v>4949</v>
      </c>
      <c r="J17" s="13">
        <v>11381</v>
      </c>
      <c r="K17" s="11">
        <f t="shared" si="4"/>
        <v>223198</v>
      </c>
    </row>
    <row r="18" spans="1:11" ht="17.25" customHeight="1">
      <c r="A18" s="14" t="s">
        <v>97</v>
      </c>
      <c r="B18" s="13">
        <v>14000</v>
      </c>
      <c r="C18" s="13">
        <v>14516</v>
      </c>
      <c r="D18" s="13">
        <v>17546</v>
      </c>
      <c r="E18" s="13">
        <v>11831</v>
      </c>
      <c r="F18" s="13">
        <v>18696</v>
      </c>
      <c r="G18" s="13">
        <v>35619</v>
      </c>
      <c r="H18" s="13">
        <v>10330</v>
      </c>
      <c r="I18" s="13">
        <v>2312</v>
      </c>
      <c r="J18" s="13">
        <v>7136</v>
      </c>
      <c r="K18" s="11">
        <f t="shared" si="4"/>
        <v>131986</v>
      </c>
    </row>
    <row r="19" spans="1:11" ht="17.25" customHeight="1">
      <c r="A19" s="14" t="s">
        <v>98</v>
      </c>
      <c r="B19" s="13">
        <v>2209</v>
      </c>
      <c r="C19" s="13">
        <v>3241</v>
      </c>
      <c r="D19" s="13">
        <v>2057</v>
      </c>
      <c r="E19" s="13">
        <v>1843</v>
      </c>
      <c r="F19" s="13">
        <v>2179</v>
      </c>
      <c r="G19" s="13">
        <v>3475</v>
      </c>
      <c r="H19" s="13">
        <v>3298</v>
      </c>
      <c r="I19" s="13">
        <v>529</v>
      </c>
      <c r="J19" s="13">
        <v>769</v>
      </c>
      <c r="K19" s="11">
        <f t="shared" si="4"/>
        <v>19600</v>
      </c>
    </row>
    <row r="20" spans="1:11" ht="17.25" customHeight="1">
      <c r="A20" s="16" t="s">
        <v>23</v>
      </c>
      <c r="B20" s="11">
        <f>+B21+B22+B23</f>
        <v>159094</v>
      </c>
      <c r="C20" s="11">
        <f aca="true" t="shared" si="6" ref="C20:J20">+C21+C22+C23</f>
        <v>179063</v>
      </c>
      <c r="D20" s="11">
        <f t="shared" si="6"/>
        <v>205591</v>
      </c>
      <c r="E20" s="11">
        <f t="shared" si="6"/>
        <v>129067</v>
      </c>
      <c r="F20" s="11">
        <f t="shared" si="6"/>
        <v>201469</v>
      </c>
      <c r="G20" s="11">
        <f t="shared" si="6"/>
        <v>373610</v>
      </c>
      <c r="H20" s="11">
        <f t="shared" si="6"/>
        <v>136686</v>
      </c>
      <c r="I20" s="11">
        <f t="shared" si="6"/>
        <v>32604</v>
      </c>
      <c r="J20" s="11">
        <f t="shared" si="6"/>
        <v>76599</v>
      </c>
      <c r="K20" s="11">
        <f t="shared" si="4"/>
        <v>1493783</v>
      </c>
    </row>
    <row r="21" spans="1:12" ht="17.25" customHeight="1">
      <c r="A21" s="12" t="s">
        <v>24</v>
      </c>
      <c r="B21" s="13">
        <v>81597</v>
      </c>
      <c r="C21" s="13">
        <v>101981</v>
      </c>
      <c r="D21" s="13">
        <v>118575</v>
      </c>
      <c r="E21" s="13">
        <v>72735</v>
      </c>
      <c r="F21" s="13">
        <v>110714</v>
      </c>
      <c r="G21" s="13">
        <v>190120</v>
      </c>
      <c r="H21" s="13">
        <v>74016</v>
      </c>
      <c r="I21" s="13">
        <v>19901</v>
      </c>
      <c r="J21" s="13">
        <v>42891</v>
      </c>
      <c r="K21" s="11">
        <f t="shared" si="4"/>
        <v>812530</v>
      </c>
      <c r="L21" s="52"/>
    </row>
    <row r="22" spans="1:12" ht="17.25" customHeight="1">
      <c r="A22" s="12" t="s">
        <v>25</v>
      </c>
      <c r="B22" s="13">
        <v>72620</v>
      </c>
      <c r="C22" s="13">
        <v>71176</v>
      </c>
      <c r="D22" s="13">
        <v>82070</v>
      </c>
      <c r="E22" s="13">
        <v>52634</v>
      </c>
      <c r="F22" s="13">
        <v>86302</v>
      </c>
      <c r="G22" s="13">
        <v>175309</v>
      </c>
      <c r="H22" s="13">
        <v>56638</v>
      </c>
      <c r="I22" s="13">
        <v>11588</v>
      </c>
      <c r="J22" s="13">
        <v>32207</v>
      </c>
      <c r="K22" s="11">
        <f t="shared" si="4"/>
        <v>640544</v>
      </c>
      <c r="L22" s="52"/>
    </row>
    <row r="23" spans="1:11" ht="17.25" customHeight="1">
      <c r="A23" s="12" t="s">
        <v>26</v>
      </c>
      <c r="B23" s="13">
        <v>4877</v>
      </c>
      <c r="C23" s="13">
        <v>5906</v>
      </c>
      <c r="D23" s="13">
        <v>4946</v>
      </c>
      <c r="E23" s="13">
        <v>3698</v>
      </c>
      <c r="F23" s="13">
        <v>4453</v>
      </c>
      <c r="G23" s="13">
        <v>8181</v>
      </c>
      <c r="H23" s="13">
        <v>6032</v>
      </c>
      <c r="I23" s="13">
        <v>1115</v>
      </c>
      <c r="J23" s="13">
        <v>1501</v>
      </c>
      <c r="K23" s="11">
        <f t="shared" si="4"/>
        <v>40709</v>
      </c>
    </row>
    <row r="24" spans="1:11" ht="17.25" customHeight="1">
      <c r="A24" s="16" t="s">
        <v>27</v>
      </c>
      <c r="B24" s="13">
        <f>+B25+B26</f>
        <v>164138</v>
      </c>
      <c r="C24" s="13">
        <f aca="true" t="shared" si="7" ref="C24:J24">+C25+C26</f>
        <v>225271</v>
      </c>
      <c r="D24" s="13">
        <f t="shared" si="7"/>
        <v>244046</v>
      </c>
      <c r="E24" s="13">
        <f t="shared" si="7"/>
        <v>148813</v>
      </c>
      <c r="F24" s="13">
        <f t="shared" si="7"/>
        <v>184998</v>
      </c>
      <c r="G24" s="13">
        <f t="shared" si="7"/>
        <v>264915</v>
      </c>
      <c r="H24" s="13">
        <f t="shared" si="7"/>
        <v>127656</v>
      </c>
      <c r="I24" s="13">
        <f t="shared" si="7"/>
        <v>39593</v>
      </c>
      <c r="J24" s="13">
        <f t="shared" si="7"/>
        <v>105343</v>
      </c>
      <c r="K24" s="11">
        <f t="shared" si="4"/>
        <v>1504773</v>
      </c>
    </row>
    <row r="25" spans="1:12" ht="17.25" customHeight="1">
      <c r="A25" s="12" t="s">
        <v>131</v>
      </c>
      <c r="B25" s="13">
        <v>68853</v>
      </c>
      <c r="C25" s="13">
        <v>105133</v>
      </c>
      <c r="D25" s="13">
        <v>121370</v>
      </c>
      <c r="E25" s="13">
        <v>72733</v>
      </c>
      <c r="F25" s="13">
        <v>84762</v>
      </c>
      <c r="G25" s="13">
        <v>114767</v>
      </c>
      <c r="H25" s="13">
        <v>55964</v>
      </c>
      <c r="I25" s="13">
        <v>22314</v>
      </c>
      <c r="J25" s="13">
        <v>49768</v>
      </c>
      <c r="K25" s="11">
        <f t="shared" si="4"/>
        <v>695664</v>
      </c>
      <c r="L25" s="52"/>
    </row>
    <row r="26" spans="1:12" ht="17.25" customHeight="1">
      <c r="A26" s="12" t="s">
        <v>132</v>
      </c>
      <c r="B26" s="13">
        <v>95285</v>
      </c>
      <c r="C26" s="13">
        <v>120138</v>
      </c>
      <c r="D26" s="13">
        <v>122676</v>
      </c>
      <c r="E26" s="13">
        <v>76080</v>
      </c>
      <c r="F26" s="13">
        <v>100236</v>
      </c>
      <c r="G26" s="13">
        <v>150148</v>
      </c>
      <c r="H26" s="13">
        <v>71692</v>
      </c>
      <c r="I26" s="13">
        <v>17279</v>
      </c>
      <c r="J26" s="13">
        <v>55575</v>
      </c>
      <c r="K26" s="11">
        <f t="shared" si="4"/>
        <v>809109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9041</v>
      </c>
      <c r="I27" s="11">
        <v>0</v>
      </c>
      <c r="J27" s="11">
        <v>0</v>
      </c>
      <c r="K27" s="11">
        <f t="shared" si="4"/>
        <v>9041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6650.79</v>
      </c>
      <c r="I35" s="19">
        <v>0</v>
      </c>
      <c r="J35" s="19">
        <v>0</v>
      </c>
      <c r="K35" s="23">
        <f>SUM(B35:J35)</f>
        <v>6650.79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1753856.1099999999</v>
      </c>
      <c r="C47" s="22">
        <f aca="true" t="shared" si="12" ref="C47:H47">+C48+C57</f>
        <v>2508724.97</v>
      </c>
      <c r="D47" s="22">
        <f t="shared" si="12"/>
        <v>2950515.45</v>
      </c>
      <c r="E47" s="22">
        <f t="shared" si="12"/>
        <v>1664052.3399999999</v>
      </c>
      <c r="F47" s="22">
        <f t="shared" si="12"/>
        <v>2223114.8000000003</v>
      </c>
      <c r="G47" s="22">
        <f t="shared" si="12"/>
        <v>3110879.32</v>
      </c>
      <c r="H47" s="22">
        <f t="shared" si="12"/>
        <v>1674322.44</v>
      </c>
      <c r="I47" s="22">
        <f>+I48+I57</f>
        <v>659022.7999999999</v>
      </c>
      <c r="J47" s="22">
        <f>+J48+J57</f>
        <v>1012393.15</v>
      </c>
      <c r="K47" s="22">
        <f>SUM(B47:J47)</f>
        <v>17556881.380000003</v>
      </c>
    </row>
    <row r="48" spans="1:11" ht="17.25" customHeight="1">
      <c r="A48" s="16" t="s">
        <v>113</v>
      </c>
      <c r="B48" s="23">
        <f>SUM(B49:B56)</f>
        <v>1734945.67</v>
      </c>
      <c r="C48" s="23">
        <f aca="true" t="shared" si="13" ref="C48:J48">SUM(C49:C56)</f>
        <v>2484837.8600000003</v>
      </c>
      <c r="D48" s="23">
        <f t="shared" si="13"/>
        <v>2924670.31</v>
      </c>
      <c r="E48" s="23">
        <f t="shared" si="13"/>
        <v>1641335.3699999999</v>
      </c>
      <c r="F48" s="23">
        <f t="shared" si="13"/>
        <v>2199331.14</v>
      </c>
      <c r="G48" s="23">
        <f t="shared" si="13"/>
        <v>3081152.25</v>
      </c>
      <c r="H48" s="23">
        <f t="shared" si="13"/>
        <v>1654066.05</v>
      </c>
      <c r="I48" s="23">
        <f t="shared" si="13"/>
        <v>659022.7999999999</v>
      </c>
      <c r="J48" s="23">
        <f t="shared" si="13"/>
        <v>998370.74</v>
      </c>
      <c r="K48" s="23">
        <f aca="true" t="shared" si="14" ref="K48:K57">SUM(B48:J48)</f>
        <v>17377732.19</v>
      </c>
    </row>
    <row r="49" spans="1:11" ht="17.25" customHeight="1">
      <c r="A49" s="34" t="s">
        <v>44</v>
      </c>
      <c r="B49" s="23">
        <f aca="true" t="shared" si="15" ref="B49:H49">ROUND(B30*B7,2)</f>
        <v>1733849.41</v>
      </c>
      <c r="C49" s="23">
        <f t="shared" si="15"/>
        <v>2477471.24</v>
      </c>
      <c r="D49" s="23">
        <f t="shared" si="15"/>
        <v>2922459.97</v>
      </c>
      <c r="E49" s="23">
        <f t="shared" si="15"/>
        <v>1640414.53</v>
      </c>
      <c r="F49" s="23">
        <f t="shared" si="15"/>
        <v>2197556.04</v>
      </c>
      <c r="G49" s="23">
        <f t="shared" si="15"/>
        <v>3078552.73</v>
      </c>
      <c r="H49" s="23">
        <f t="shared" si="15"/>
        <v>1646357.41</v>
      </c>
      <c r="I49" s="23">
        <f>ROUND(I30*I7,2)</f>
        <v>657957.08</v>
      </c>
      <c r="J49" s="23">
        <f>ROUND(J30*J7,2)</f>
        <v>996153.7</v>
      </c>
      <c r="K49" s="23">
        <f t="shared" si="14"/>
        <v>17350772.110000003</v>
      </c>
    </row>
    <row r="50" spans="1:11" ht="17.25" customHeight="1">
      <c r="A50" s="34" t="s">
        <v>45</v>
      </c>
      <c r="B50" s="19">
        <v>0</v>
      </c>
      <c r="C50" s="23">
        <f>ROUND(C31*C7,2)</f>
        <v>5506.88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5506.88</v>
      </c>
    </row>
    <row r="51" spans="1:11" ht="17.25" customHeight="1">
      <c r="A51" s="67" t="s">
        <v>106</v>
      </c>
      <c r="B51" s="68">
        <f aca="true" t="shared" si="16" ref="B51:H51">ROUND(B32*B7,2)</f>
        <v>-2995.42</v>
      </c>
      <c r="C51" s="68">
        <f t="shared" si="16"/>
        <v>-3913.98</v>
      </c>
      <c r="D51" s="68">
        <f t="shared" si="16"/>
        <v>-4175.42</v>
      </c>
      <c r="E51" s="68">
        <f t="shared" si="16"/>
        <v>-2524.56</v>
      </c>
      <c r="F51" s="68">
        <f t="shared" si="16"/>
        <v>-3506.42</v>
      </c>
      <c r="G51" s="68">
        <f t="shared" si="16"/>
        <v>-4830.56</v>
      </c>
      <c r="H51" s="68">
        <f t="shared" si="16"/>
        <v>-2657.19</v>
      </c>
      <c r="I51" s="19">
        <v>0</v>
      </c>
      <c r="J51" s="19">
        <v>0</v>
      </c>
      <c r="K51" s="68">
        <f>SUM(B51:J51)</f>
        <v>-24603.55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6650.79</v>
      </c>
      <c r="I53" s="31">
        <f>+I35</f>
        <v>0</v>
      </c>
      <c r="J53" s="31">
        <f>+J35</f>
        <v>0</v>
      </c>
      <c r="K53" s="23">
        <f t="shared" si="14"/>
        <v>6650.79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-219291.26</v>
      </c>
      <c r="C61" s="35">
        <f t="shared" si="17"/>
        <v>-230845.47</v>
      </c>
      <c r="D61" s="35">
        <f t="shared" si="17"/>
        <v>-224884.58000000002</v>
      </c>
      <c r="E61" s="35">
        <f t="shared" si="17"/>
        <v>-286431.32</v>
      </c>
      <c r="F61" s="35">
        <f t="shared" si="17"/>
        <v>-262118.82</v>
      </c>
      <c r="G61" s="35">
        <f t="shared" si="17"/>
        <v>-291460.49</v>
      </c>
      <c r="H61" s="35">
        <f t="shared" si="17"/>
        <v>-193728.44999999998</v>
      </c>
      <c r="I61" s="35">
        <f t="shared" si="17"/>
        <v>-101349.54000000001</v>
      </c>
      <c r="J61" s="35">
        <f t="shared" si="17"/>
        <v>-78112.62</v>
      </c>
      <c r="K61" s="35">
        <f>SUM(B61:J61)</f>
        <v>-1888222.5500000003</v>
      </c>
    </row>
    <row r="62" spans="1:11" ht="18.75" customHeight="1">
      <c r="A62" s="16" t="s">
        <v>75</v>
      </c>
      <c r="B62" s="35">
        <f aca="true" t="shared" si="18" ref="B62:J62">B63+B64+B65+B66+B67+B68</f>
        <v>-204780.31</v>
      </c>
      <c r="C62" s="35">
        <f t="shared" si="18"/>
        <v>-209703.81</v>
      </c>
      <c r="D62" s="35">
        <f t="shared" si="18"/>
        <v>-203861.41</v>
      </c>
      <c r="E62" s="35">
        <f t="shared" si="18"/>
        <v>-272466.56</v>
      </c>
      <c r="F62" s="35">
        <f t="shared" si="18"/>
        <v>-242535.01</v>
      </c>
      <c r="G62" s="35">
        <f t="shared" si="18"/>
        <v>-262211.13</v>
      </c>
      <c r="H62" s="35">
        <f t="shared" si="18"/>
        <v>-179409.4</v>
      </c>
      <c r="I62" s="35">
        <f t="shared" si="18"/>
        <v>-33964.4</v>
      </c>
      <c r="J62" s="35">
        <f t="shared" si="18"/>
        <v>-67735</v>
      </c>
      <c r="K62" s="35">
        <f aca="true" t="shared" si="19" ref="K62:K91">SUM(B62:J62)</f>
        <v>-1676667.0299999998</v>
      </c>
    </row>
    <row r="63" spans="1:11" ht="18.75" customHeight="1">
      <c r="A63" s="12" t="s">
        <v>76</v>
      </c>
      <c r="B63" s="35">
        <f>-ROUND(B9*$D$3,2)</f>
        <v>-148477.4</v>
      </c>
      <c r="C63" s="35">
        <f aca="true" t="shared" si="20" ref="C63:J63">-ROUND(C9*$D$3,2)</f>
        <v>-207882.8</v>
      </c>
      <c r="D63" s="35">
        <f t="shared" si="20"/>
        <v>-183000.4</v>
      </c>
      <c r="E63" s="35">
        <f t="shared" si="20"/>
        <v>-136218.6</v>
      </c>
      <c r="F63" s="35">
        <f t="shared" si="20"/>
        <v>-157099.6</v>
      </c>
      <c r="G63" s="35">
        <f t="shared" si="20"/>
        <v>-207050.6</v>
      </c>
      <c r="H63" s="35">
        <f t="shared" si="20"/>
        <v>-179409.4</v>
      </c>
      <c r="I63" s="35">
        <f t="shared" si="20"/>
        <v>-33964.4</v>
      </c>
      <c r="J63" s="35">
        <f t="shared" si="20"/>
        <v>-67735</v>
      </c>
      <c r="K63" s="35">
        <f t="shared" si="19"/>
        <v>-1320838.1999999997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-1075.4</v>
      </c>
      <c r="C65" s="35">
        <v>-159.6</v>
      </c>
      <c r="D65" s="35">
        <v>-239.4</v>
      </c>
      <c r="E65" s="35">
        <v>-1064</v>
      </c>
      <c r="F65" s="35">
        <v>-539.6</v>
      </c>
      <c r="G65" s="35">
        <v>-532</v>
      </c>
      <c r="H65" s="19">
        <v>0</v>
      </c>
      <c r="I65" s="19">
        <v>0</v>
      </c>
      <c r="J65" s="19">
        <v>0</v>
      </c>
      <c r="K65" s="35">
        <f t="shared" si="19"/>
        <v>-3610</v>
      </c>
    </row>
    <row r="66" spans="1:11" ht="18.75" customHeight="1">
      <c r="A66" s="12" t="s">
        <v>107</v>
      </c>
      <c r="B66" s="35">
        <v>-1463</v>
      </c>
      <c r="C66" s="35">
        <v>-292.6</v>
      </c>
      <c r="D66" s="35">
        <v>-292.6</v>
      </c>
      <c r="E66" s="35">
        <v>-665</v>
      </c>
      <c r="F66" s="35">
        <v>-159.6</v>
      </c>
      <c r="G66" s="35">
        <v>-452.2</v>
      </c>
      <c r="H66" s="19">
        <v>0</v>
      </c>
      <c r="I66" s="19">
        <v>0</v>
      </c>
      <c r="J66" s="19">
        <v>0</v>
      </c>
      <c r="K66" s="35">
        <f t="shared" si="19"/>
        <v>-3324.9999999999995</v>
      </c>
    </row>
    <row r="67" spans="1:11" ht="18.75" customHeight="1">
      <c r="A67" s="12" t="s">
        <v>53</v>
      </c>
      <c r="B67" s="35">
        <v>-53764.51</v>
      </c>
      <c r="C67" s="35">
        <v>-1368.81</v>
      </c>
      <c r="D67" s="35">
        <v>-20329.01</v>
      </c>
      <c r="E67" s="35">
        <v>-134518.96</v>
      </c>
      <c r="F67" s="35">
        <v>-84736.21</v>
      </c>
      <c r="G67" s="35">
        <v>-54176.33</v>
      </c>
      <c r="H67" s="19">
        <v>0</v>
      </c>
      <c r="I67" s="19">
        <v>0</v>
      </c>
      <c r="J67" s="19">
        <v>0</v>
      </c>
      <c r="K67" s="35">
        <f t="shared" si="19"/>
        <v>-348893.83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-14510.95</v>
      </c>
      <c r="C69" s="68">
        <f t="shared" si="21"/>
        <v>-21141.66</v>
      </c>
      <c r="D69" s="68">
        <f t="shared" si="21"/>
        <v>-21023.170000000002</v>
      </c>
      <c r="E69" s="68">
        <f t="shared" si="21"/>
        <v>-13964.76</v>
      </c>
      <c r="F69" s="68">
        <f t="shared" si="21"/>
        <v>-19583.81</v>
      </c>
      <c r="G69" s="68">
        <f t="shared" si="21"/>
        <v>-29249.36</v>
      </c>
      <c r="H69" s="68">
        <f t="shared" si="21"/>
        <v>-14319.05</v>
      </c>
      <c r="I69" s="68">
        <f t="shared" si="21"/>
        <v>-67385.14</v>
      </c>
      <c r="J69" s="68">
        <f t="shared" si="21"/>
        <v>-10377.62</v>
      </c>
      <c r="K69" s="68">
        <f t="shared" si="19"/>
        <v>-211555.51999999996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1534564.8499999999</v>
      </c>
      <c r="C104" s="24">
        <f t="shared" si="22"/>
        <v>2277879.5</v>
      </c>
      <c r="D104" s="24">
        <f t="shared" si="22"/>
        <v>2725630.87</v>
      </c>
      <c r="E104" s="24">
        <f t="shared" si="22"/>
        <v>1377621.0199999998</v>
      </c>
      <c r="F104" s="24">
        <f t="shared" si="22"/>
        <v>1960995.98</v>
      </c>
      <c r="G104" s="24">
        <f t="shared" si="22"/>
        <v>2819418.83</v>
      </c>
      <c r="H104" s="24">
        <f t="shared" si="22"/>
        <v>1480593.99</v>
      </c>
      <c r="I104" s="24">
        <f>+I105+I106</f>
        <v>557673.2599999999</v>
      </c>
      <c r="J104" s="24">
        <f>+J105+J106</f>
        <v>934280.53</v>
      </c>
      <c r="K104" s="48">
        <f>SUM(B104:J104)</f>
        <v>15668658.829999998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1515654.41</v>
      </c>
      <c r="C105" s="24">
        <f t="shared" si="23"/>
        <v>2253992.39</v>
      </c>
      <c r="D105" s="24">
        <f t="shared" si="23"/>
        <v>2699785.73</v>
      </c>
      <c r="E105" s="24">
        <f t="shared" si="23"/>
        <v>1354904.0499999998</v>
      </c>
      <c r="F105" s="24">
        <f t="shared" si="23"/>
        <v>1937212.32</v>
      </c>
      <c r="G105" s="24">
        <f t="shared" si="23"/>
        <v>2789691.7600000002</v>
      </c>
      <c r="H105" s="24">
        <f t="shared" si="23"/>
        <v>1460337.6</v>
      </c>
      <c r="I105" s="24">
        <f t="shared" si="23"/>
        <v>557673.2599999999</v>
      </c>
      <c r="J105" s="24">
        <f t="shared" si="23"/>
        <v>920258.12</v>
      </c>
      <c r="K105" s="48">
        <f>SUM(B105:J105)</f>
        <v>15489509.639999997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15668658.829999998</v>
      </c>
      <c r="L112" s="54"/>
    </row>
    <row r="113" spans="1:11" ht="18.75" customHeight="1">
      <c r="A113" s="26" t="s">
        <v>71</v>
      </c>
      <c r="B113" s="27">
        <v>194715.47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194715.47</v>
      </c>
    </row>
    <row r="114" spans="1:11" ht="18.75" customHeight="1">
      <c r="A114" s="26" t="s">
        <v>72</v>
      </c>
      <c r="B114" s="27">
        <v>1339849.37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1339849.37</v>
      </c>
    </row>
    <row r="115" spans="1:11" ht="18.75" customHeight="1">
      <c r="A115" s="26" t="s">
        <v>73</v>
      </c>
      <c r="B115" s="40">
        <v>0</v>
      </c>
      <c r="C115" s="27">
        <f>+C104</f>
        <v>2277879.5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2277879.5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2725630.87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2725630.87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1377621.0199999998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1377621.0199999998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385481.4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385481.4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717128.27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717128.27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95124.66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95124.66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763261.66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763261.66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839340.82</v>
      </c>
      <c r="H122" s="40">
        <v>0</v>
      </c>
      <c r="I122" s="40">
        <v>0</v>
      </c>
      <c r="J122" s="40">
        <v>0</v>
      </c>
      <c r="K122" s="41">
        <f t="shared" si="25"/>
        <v>839340.82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65108.52</v>
      </c>
      <c r="H123" s="40">
        <v>0</v>
      </c>
      <c r="I123" s="40">
        <v>0</v>
      </c>
      <c r="J123" s="40">
        <v>0</v>
      </c>
      <c r="K123" s="41">
        <f t="shared" si="25"/>
        <v>65108.52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413739.86</v>
      </c>
      <c r="H124" s="40">
        <v>0</v>
      </c>
      <c r="I124" s="40">
        <v>0</v>
      </c>
      <c r="J124" s="40">
        <v>0</v>
      </c>
      <c r="K124" s="41">
        <f t="shared" si="25"/>
        <v>413739.86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409062.94</v>
      </c>
      <c r="H125" s="40">
        <v>0</v>
      </c>
      <c r="I125" s="40">
        <v>0</v>
      </c>
      <c r="J125" s="40">
        <v>0</v>
      </c>
      <c r="K125" s="41">
        <f t="shared" si="25"/>
        <v>409062.94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1092166.68</v>
      </c>
      <c r="H126" s="40">
        <v>0</v>
      </c>
      <c r="I126" s="40">
        <v>0</v>
      </c>
      <c r="J126" s="40">
        <v>0</v>
      </c>
      <c r="K126" s="41">
        <f t="shared" si="25"/>
        <v>1092166.68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526581.91</v>
      </c>
      <c r="I127" s="40">
        <v>0</v>
      </c>
      <c r="J127" s="40">
        <v>0</v>
      </c>
      <c r="K127" s="41">
        <f t="shared" si="25"/>
        <v>526581.91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954012.09</v>
      </c>
      <c r="I128" s="40">
        <v>0</v>
      </c>
      <c r="J128" s="40">
        <v>0</v>
      </c>
      <c r="K128" s="41">
        <f t="shared" si="25"/>
        <v>954012.09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557673.26</v>
      </c>
      <c r="J129" s="40">
        <v>0</v>
      </c>
      <c r="K129" s="41">
        <f t="shared" si="25"/>
        <v>557673.26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934280.53</v>
      </c>
      <c r="K130" s="44">
        <f t="shared" si="25"/>
        <v>934280.53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2016-09-21T13:01:10Z</dcterms:modified>
  <cp:category/>
  <cp:version/>
  <cp:contentType/>
  <cp:contentStatus/>
</cp:coreProperties>
</file>