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<sst xmlns="http://schemas.openxmlformats.org/spreadsheetml/2006/main" count="134" uniqueCount="134">
  <si>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</si>
  <si>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</si>
  <si>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</si>
  <si>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</si>
  <si>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</si>
  <si>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</si>
  <si>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</si>
  <si>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</si>
  <si>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</si>
  <si>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</si>
  <si>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</si>
  <si>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</si>
  <si>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</si>
  <si>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</si>
  <si>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</si>
  <si>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</si>
  <si>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</si>
  <si>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</si>
  <si>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</si>
  <si>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</si>
  <si>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</si>
  <si>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</si>
  <si>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</si>
  <si>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</si>
  <si>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</si>
  <si>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</si>
  <si>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</si>
  <si>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</si>
  <si>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</si>
  <si>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</si>
  <si>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</si>
  <si>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</si>
  <si>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</si>
  <si>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</si>
  <si>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</si>
  <si>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</si>
  <si>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</si>
  <si>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</si>
  <si>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</si>
  <si>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</si>
  <si>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</si>
  <si>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</si>
  <si>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</si>
  <si>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</si>
  <si>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</si>
  <si>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</si>
  <si>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</si>
  <si>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</si>
  <si>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</si>
  <si>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</si>
  <si>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</si>
  <si>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</si>
  <si>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</si>
  <si>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</si>
  <si>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</si>
  <si>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</si>
  <si>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</si>
  <si>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</si>
  <si>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</si>
  <si>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</si>
  <si>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</si>
  <si>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</si>
  <si>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</si>
  <si>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</si>
  <si>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</si>
  <si>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</si>
  <si>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</si>
  <si>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</si>
  <si>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</si>
  <si>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</si>
  <si>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</si>
  <si>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</si>
  <si>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</si>
  <si>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</si>
  <si>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</si>
  <si>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</si>
  <si>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</si>
  <si>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</si>
  <si>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</si>
  <si>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</si>
  <si>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</si>
  <si>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</si>
  <si>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</si>
  <si>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</si>
  <si>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</si>
  <si>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</si>
  <si>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</si>
  <si>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</si>
  <si>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</si>
  <si>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</si>
  <si>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</si>
  <si>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</si>
  <si>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</si>
  <si>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</si>
  <si>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</si>
  <si>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</si>
  <si>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</si>
  <si>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</si>
  <si>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</si>
  <si>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</si>
  <si>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</si>
  <si>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</si>
  <si>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</si>
  <si>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</si>
  <si>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</si>
  <si>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</si>
  <si>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</si>
  <si>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</si>
  <si>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</si>
  <si>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</si>
  <si>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</si>
  <si>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</si>
  <si>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</si>
  <si>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</si>
  <si>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</si>
  <si>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</si>
  <si>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</si>
  <si>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</si>
  <si>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</si>
  <si>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</si>
  <si>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</si>
  <si>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</si>
  <si>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</si>
  <si>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</si>
  <si>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</si>
  <si>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</si>
  <si>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</si>
  <si>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</si>
  <si>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</si>
  <si>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</si>
  <si>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</si>
  <si>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</si>
  <si>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</si>
  <si>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13/09/16 - VENCIMENTO 22/09/16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</si>
</sst>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634614</v>
      </c>
      <c r="C7" s="9">
        <f t="shared" si="0"/>
        <v>814216</v>
      </c>
      <c r="D7" s="9">
        <f t="shared" si="0"/>
        <v>845449</v>
      </c>
      <c r="E7" s="9">
        <f t="shared" si="0"/>
        <v>558532</v>
      </c>
      <c r="F7" s="9">
        <f t="shared" si="0"/>
        <v>757588</v>
      </c>
      <c r="G7" s="9">
        <f t="shared" si="0"/>
        <v>1257234</v>
      </c>
      <c r="H7" s="9">
        <f t="shared" si="0"/>
        <v>592871</v>
      </c>
      <c r="I7" s="9">
        <f t="shared" si="0"/>
        <v>130986</v>
      </c>
      <c r="J7" s="9">
        <f t="shared" si="0"/>
        <v>336838</v>
      </c>
      <c r="K7" s="9">
        <f t="shared" si="0"/>
        <v>5928328</v>
      </c>
      <c r="L7" s="52"/>
    </row>
    <row r="8" spans="1:11" ht="17.25" customHeight="1">
      <c r="A8" s="10" t="s">
        <v>99</v>
      </c>
      <c r="B8" s="11">
        <f>B9+B12+B16</f>
        <v>305757</v>
      </c>
      <c r="C8" s="11">
        <f aca="true" t="shared" si="1" ref="C8:J8">C9+C12+C16</f>
        <v>402621</v>
      </c>
      <c r="D8" s="11">
        <f t="shared" si="1"/>
        <v>391875</v>
      </c>
      <c r="E8" s="11">
        <f t="shared" si="1"/>
        <v>276882</v>
      </c>
      <c r="F8" s="11">
        <f t="shared" si="1"/>
        <v>366359</v>
      </c>
      <c r="G8" s="11">
        <f t="shared" si="1"/>
        <v>611447</v>
      </c>
      <c r="H8" s="11">
        <f t="shared" si="1"/>
        <v>313250</v>
      </c>
      <c r="I8" s="11">
        <f t="shared" si="1"/>
        <v>58765</v>
      </c>
      <c r="J8" s="11">
        <f t="shared" si="1"/>
        <v>153036</v>
      </c>
      <c r="K8" s="11">
        <f>SUM(B8:J8)</f>
        <v>2879992</v>
      </c>
    </row>
    <row r="9" spans="1:11" ht="17.25" customHeight="1">
      <c r="A9" s="15" t="s">
        <v>17</v>
      </c>
      <c r="B9" s="13">
        <f>+B10+B11</f>
        <v>38633</v>
      </c>
      <c r="C9" s="13">
        <f aca="true" t="shared" si="2" ref="C9:J9">+C10+C11</f>
        <v>54160</v>
      </c>
      <c r="D9" s="13">
        <f t="shared" si="2"/>
        <v>47133</v>
      </c>
      <c r="E9" s="13">
        <f t="shared" si="2"/>
        <v>35797</v>
      </c>
      <c r="F9" s="13">
        <f t="shared" si="2"/>
        <v>41782</v>
      </c>
      <c r="G9" s="13">
        <f t="shared" si="2"/>
        <v>53410</v>
      </c>
      <c r="H9" s="13">
        <f t="shared" si="2"/>
        <v>48457</v>
      </c>
      <c r="I9" s="13">
        <f t="shared" si="2"/>
        <v>8840</v>
      </c>
      <c r="J9" s="13">
        <f t="shared" si="2"/>
        <v>17236</v>
      </c>
      <c r="K9" s="11">
        <f>SUM(B9:J9)</f>
        <v>345448</v>
      </c>
    </row>
    <row r="10" spans="1:11" ht="17.25" customHeight="1">
      <c r="A10" s="29" t="s">
        <v>18</v>
      </c>
      <c r="B10" s="13">
        <v>38633</v>
      </c>
      <c r="C10" s="13">
        <v>54160</v>
      </c>
      <c r="D10" s="13">
        <v>47133</v>
      </c>
      <c r="E10" s="13">
        <v>35797</v>
      </c>
      <c r="F10" s="13">
        <v>41782</v>
      </c>
      <c r="G10" s="13">
        <v>53410</v>
      </c>
      <c r="H10" s="13">
        <v>48457</v>
      </c>
      <c r="I10" s="13">
        <v>8840</v>
      </c>
      <c r="J10" s="13">
        <v>17236</v>
      </c>
      <c r="K10" s="11">
        <f>SUM(B10:J10)</f>
        <v>345448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226817</v>
      </c>
      <c r="C12" s="17">
        <f t="shared" si="3"/>
        <v>298930</v>
      </c>
      <c r="D12" s="17">
        <f t="shared" si="3"/>
        <v>294476</v>
      </c>
      <c r="E12" s="17">
        <f t="shared" si="3"/>
        <v>206465</v>
      </c>
      <c r="F12" s="17">
        <f t="shared" si="3"/>
        <v>270503</v>
      </c>
      <c r="G12" s="17">
        <f t="shared" si="3"/>
        <v>462739</v>
      </c>
      <c r="H12" s="17">
        <f t="shared" si="3"/>
        <v>228067</v>
      </c>
      <c r="I12" s="17">
        <f t="shared" si="3"/>
        <v>41858</v>
      </c>
      <c r="J12" s="17">
        <f t="shared" si="3"/>
        <v>115592</v>
      </c>
      <c r="K12" s="11">
        <f aca="true" t="shared" si="4" ref="K12:K27">SUM(B12:J12)</f>
        <v>2145447</v>
      </c>
    </row>
    <row r="13" spans="1:13" ht="17.25" customHeight="1">
      <c r="A13" s="14" t="s">
        <v>20</v>
      </c>
      <c r="B13" s="13">
        <v>103885</v>
      </c>
      <c r="C13" s="13">
        <v>147583</v>
      </c>
      <c r="D13" s="13">
        <v>149280</v>
      </c>
      <c r="E13" s="13">
        <v>101867</v>
      </c>
      <c r="F13" s="13">
        <v>131679</v>
      </c>
      <c r="G13" s="13">
        <v>212234</v>
      </c>
      <c r="H13" s="13">
        <v>100036</v>
      </c>
      <c r="I13" s="13">
        <v>22632</v>
      </c>
      <c r="J13" s="13">
        <v>58397</v>
      </c>
      <c r="K13" s="11">
        <f t="shared" si="4"/>
        <v>1027593</v>
      </c>
      <c r="L13" s="52"/>
      <c r="M13" s="53"/>
    </row>
    <row r="14" spans="1:12" ht="17.25" customHeight="1">
      <c r="A14" s="14" t="s">
        <v>21</v>
      </c>
      <c r="B14" s="13">
        <v>111565</v>
      </c>
      <c r="C14" s="13">
        <v>133881</v>
      </c>
      <c r="D14" s="13">
        <v>133084</v>
      </c>
      <c r="E14" s="13">
        <v>93959</v>
      </c>
      <c r="F14" s="13">
        <v>127783</v>
      </c>
      <c r="G14" s="13">
        <v>232831</v>
      </c>
      <c r="H14" s="13">
        <v>108762</v>
      </c>
      <c r="I14" s="13">
        <v>16224</v>
      </c>
      <c r="J14" s="13">
        <v>53193</v>
      </c>
      <c r="K14" s="11">
        <f t="shared" si="4"/>
        <v>1011282</v>
      </c>
      <c r="L14" s="52"/>
    </row>
    <row r="15" spans="1:11" ht="17.25" customHeight="1">
      <c r="A15" s="14" t="s">
        <v>22</v>
      </c>
      <c r="B15" s="13">
        <v>11367</v>
      </c>
      <c r="C15" s="13">
        <v>17466</v>
      </c>
      <c r="D15" s="13">
        <v>12112</v>
      </c>
      <c r="E15" s="13">
        <v>10639</v>
      </c>
      <c r="F15" s="13">
        <v>11041</v>
      </c>
      <c r="G15" s="13">
        <v>17674</v>
      </c>
      <c r="H15" s="13">
        <v>19269</v>
      </c>
      <c r="I15" s="13">
        <v>3002</v>
      </c>
      <c r="J15" s="13">
        <v>4002</v>
      </c>
      <c r="K15" s="11">
        <f t="shared" si="4"/>
        <v>106572</v>
      </c>
    </row>
    <row r="16" spans="1:11" ht="17.25" customHeight="1">
      <c r="A16" s="15" t="s">
        <v>95</v>
      </c>
      <c r="B16" s="13">
        <f>B17+B18+B19</f>
        <v>40307</v>
      </c>
      <c r="C16" s="13">
        <f aca="true" t="shared" si="5" ref="C16:J16">C17+C18+C19</f>
        <v>49531</v>
      </c>
      <c r="D16" s="13">
        <f t="shared" si="5"/>
        <v>50266</v>
      </c>
      <c r="E16" s="13">
        <f t="shared" si="5"/>
        <v>34620</v>
      </c>
      <c r="F16" s="13">
        <f t="shared" si="5"/>
        <v>54074</v>
      </c>
      <c r="G16" s="13">
        <f t="shared" si="5"/>
        <v>95298</v>
      </c>
      <c r="H16" s="13">
        <f t="shared" si="5"/>
        <v>36726</v>
      </c>
      <c r="I16" s="13">
        <f t="shared" si="5"/>
        <v>8067</v>
      </c>
      <c r="J16" s="13">
        <f t="shared" si="5"/>
        <v>20208</v>
      </c>
      <c r="K16" s="11">
        <f t="shared" si="4"/>
        <v>389097</v>
      </c>
    </row>
    <row r="17" spans="1:11" ht="17.25" customHeight="1">
      <c r="A17" s="14" t="s">
        <v>96</v>
      </c>
      <c r="B17" s="13">
        <v>23427</v>
      </c>
      <c r="C17" s="13">
        <v>30983</v>
      </c>
      <c r="D17" s="13">
        <v>29854</v>
      </c>
      <c r="E17" s="13">
        <v>20496</v>
      </c>
      <c r="F17" s="13">
        <v>32458</v>
      </c>
      <c r="G17" s="13">
        <v>54595</v>
      </c>
      <c r="H17" s="13">
        <v>22474</v>
      </c>
      <c r="I17" s="13">
        <v>5118</v>
      </c>
      <c r="J17" s="13">
        <v>11972</v>
      </c>
      <c r="K17" s="11">
        <f t="shared" si="4"/>
        <v>231377</v>
      </c>
    </row>
    <row r="18" spans="1:11" ht="17.25" customHeight="1">
      <c r="A18" s="14" t="s">
        <v>97</v>
      </c>
      <c r="B18" s="13">
        <v>14522</v>
      </c>
      <c r="C18" s="13">
        <v>15064</v>
      </c>
      <c r="D18" s="13">
        <v>18234</v>
      </c>
      <c r="E18" s="13">
        <v>12176</v>
      </c>
      <c r="F18" s="13">
        <v>19403</v>
      </c>
      <c r="G18" s="13">
        <v>36974</v>
      </c>
      <c r="H18" s="13">
        <v>10804</v>
      </c>
      <c r="I18" s="13">
        <v>2395</v>
      </c>
      <c r="J18" s="13">
        <v>7375</v>
      </c>
      <c r="K18" s="11">
        <f t="shared" si="4"/>
        <v>136947</v>
      </c>
    </row>
    <row r="19" spans="1:11" ht="17.25" customHeight="1">
      <c r="A19" s="14" t="s">
        <v>98</v>
      </c>
      <c r="B19" s="13">
        <v>2358</v>
      </c>
      <c r="C19" s="13">
        <v>3484</v>
      </c>
      <c r="D19" s="13">
        <v>2178</v>
      </c>
      <c r="E19" s="13">
        <v>1948</v>
      </c>
      <c r="F19" s="13">
        <v>2213</v>
      </c>
      <c r="G19" s="13">
        <v>3729</v>
      </c>
      <c r="H19" s="13">
        <v>3448</v>
      </c>
      <c r="I19" s="13">
        <v>554</v>
      </c>
      <c r="J19" s="13">
        <v>861</v>
      </c>
      <c r="K19" s="11">
        <f t="shared" si="4"/>
        <v>20773</v>
      </c>
    </row>
    <row r="20" spans="1:11" ht="17.25" customHeight="1">
      <c r="A20" s="16" t="s">
        <v>23</v>
      </c>
      <c r="B20" s="11">
        <f>+B21+B22+B23</f>
        <v>161143</v>
      </c>
      <c r="C20" s="11">
        <f aca="true" t="shared" si="6" ref="C20:J20">+C21+C22+C23</f>
        <v>181660</v>
      </c>
      <c r="D20" s="11">
        <f t="shared" si="6"/>
        <v>207995</v>
      </c>
      <c r="E20" s="11">
        <f t="shared" si="6"/>
        <v>130490</v>
      </c>
      <c r="F20" s="11">
        <f t="shared" si="6"/>
        <v>203999</v>
      </c>
      <c r="G20" s="11">
        <f t="shared" si="6"/>
        <v>378873</v>
      </c>
      <c r="H20" s="11">
        <f t="shared" si="6"/>
        <v>139055</v>
      </c>
      <c r="I20" s="11">
        <f t="shared" si="6"/>
        <v>32353</v>
      </c>
      <c r="J20" s="11">
        <f t="shared" si="6"/>
        <v>77689</v>
      </c>
      <c r="K20" s="11">
        <f t="shared" si="4"/>
        <v>1513257</v>
      </c>
    </row>
    <row r="21" spans="1:12" ht="17.25" customHeight="1">
      <c r="A21" s="12" t="s">
        <v>24</v>
      </c>
      <c r="B21" s="13">
        <v>82323</v>
      </c>
      <c r="C21" s="13">
        <v>102154</v>
      </c>
      <c r="D21" s="13">
        <v>117836</v>
      </c>
      <c r="E21" s="13">
        <v>72991</v>
      </c>
      <c r="F21" s="13">
        <v>111432</v>
      </c>
      <c r="G21" s="13">
        <v>191775</v>
      </c>
      <c r="H21" s="13">
        <v>74548</v>
      </c>
      <c r="I21" s="13">
        <v>19570</v>
      </c>
      <c r="J21" s="13">
        <v>42816</v>
      </c>
      <c r="K21" s="11">
        <f t="shared" si="4"/>
        <v>815445</v>
      </c>
      <c r="L21" s="52"/>
    </row>
    <row r="22" spans="1:12" ht="17.25" customHeight="1">
      <c r="A22" s="12" t="s">
        <v>25</v>
      </c>
      <c r="B22" s="13">
        <v>73908</v>
      </c>
      <c r="C22" s="13">
        <v>73297</v>
      </c>
      <c r="D22" s="13">
        <v>85039</v>
      </c>
      <c r="E22" s="13">
        <v>53703</v>
      </c>
      <c r="F22" s="13">
        <v>87860</v>
      </c>
      <c r="G22" s="13">
        <v>178671</v>
      </c>
      <c r="H22" s="13">
        <v>58120</v>
      </c>
      <c r="I22" s="13">
        <v>11697</v>
      </c>
      <c r="J22" s="13">
        <v>33172</v>
      </c>
      <c r="K22" s="11">
        <f t="shared" si="4"/>
        <v>655467</v>
      </c>
      <c r="L22" s="52"/>
    </row>
    <row r="23" spans="1:11" ht="17.25" customHeight="1">
      <c r="A23" s="12" t="s">
        <v>26</v>
      </c>
      <c r="B23" s="13">
        <v>4912</v>
      </c>
      <c r="C23" s="13">
        <v>6209</v>
      </c>
      <c r="D23" s="13">
        <v>5120</v>
      </c>
      <c r="E23" s="13">
        <v>3796</v>
      </c>
      <c r="F23" s="13">
        <v>4707</v>
      </c>
      <c r="G23" s="13">
        <v>8427</v>
      </c>
      <c r="H23" s="13">
        <v>6387</v>
      </c>
      <c r="I23" s="13">
        <v>1086</v>
      </c>
      <c r="J23" s="13">
        <v>1701</v>
      </c>
      <c r="K23" s="11">
        <f t="shared" si="4"/>
        <v>42345</v>
      </c>
    </row>
    <row r="24" spans="1:11" ht="17.25" customHeight="1">
      <c r="A24" s="16" t="s">
        <v>27</v>
      </c>
      <c r="B24" s="13">
        <f>+B25+B26</f>
        <v>167714</v>
      </c>
      <c r="C24" s="13">
        <f aca="true" t="shared" si="7" ref="C24:J24">+C25+C26</f>
        <v>229935</v>
      </c>
      <c r="D24" s="13">
        <f t="shared" si="7"/>
        <v>245579</v>
      </c>
      <c r="E24" s="13">
        <f t="shared" si="7"/>
        <v>151160</v>
      </c>
      <c r="F24" s="13">
        <f t="shared" si="7"/>
        <v>187230</v>
      </c>
      <c r="G24" s="13">
        <f t="shared" si="7"/>
        <v>266914</v>
      </c>
      <c r="H24" s="13">
        <f t="shared" si="7"/>
        <v>131339</v>
      </c>
      <c r="I24" s="13">
        <f t="shared" si="7"/>
        <v>39868</v>
      </c>
      <c r="J24" s="13">
        <f t="shared" si="7"/>
        <v>106113</v>
      </c>
      <c r="K24" s="11">
        <f t="shared" si="4"/>
        <v>1525852</v>
      </c>
    </row>
    <row r="25" spans="1:12" ht="17.25" customHeight="1">
      <c r="A25" s="12" t="s">
        <v>131</v>
      </c>
      <c r="B25" s="13">
        <v>69962</v>
      </c>
      <c r="C25" s="13">
        <v>105176</v>
      </c>
      <c r="D25" s="13">
        <v>120243</v>
      </c>
      <c r="E25" s="13">
        <v>72704</v>
      </c>
      <c r="F25" s="13">
        <v>83671</v>
      </c>
      <c r="G25" s="13">
        <v>113337</v>
      </c>
      <c r="H25" s="13">
        <v>56486</v>
      </c>
      <c r="I25" s="13">
        <v>21824</v>
      </c>
      <c r="J25" s="13">
        <v>49107</v>
      </c>
      <c r="K25" s="11">
        <f t="shared" si="4"/>
        <v>692510</v>
      </c>
      <c r="L25" s="52"/>
    </row>
    <row r="26" spans="1:12" ht="17.25" customHeight="1">
      <c r="A26" s="12" t="s">
        <v>132</v>
      </c>
      <c r="B26" s="13">
        <v>97752</v>
      </c>
      <c r="C26" s="13">
        <v>124759</v>
      </c>
      <c r="D26" s="13">
        <v>125336</v>
      </c>
      <c r="E26" s="13">
        <v>78456</v>
      </c>
      <c r="F26" s="13">
        <v>103559</v>
      </c>
      <c r="G26" s="13">
        <v>153577</v>
      </c>
      <c r="H26" s="13">
        <v>74853</v>
      </c>
      <c r="I26" s="13">
        <v>18044</v>
      </c>
      <c r="J26" s="13">
        <v>57006</v>
      </c>
      <c r="K26" s="11">
        <f t="shared" si="4"/>
        <v>833342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9227</v>
      </c>
      <c r="I27" s="11">
        <v>0</v>
      </c>
      <c r="J27" s="11">
        <v>0</v>
      </c>
      <c r="K27" s="11">
        <f t="shared" si="4"/>
        <v>9227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6120.67</v>
      </c>
      <c r="I35" s="19">
        <v>0</v>
      </c>
      <c r="J35" s="19">
        <v>0</v>
      </c>
      <c r="K35" s="23">
        <f>SUM(B35:J35)</f>
        <v>6120.67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1783167.51</v>
      </c>
      <c r="C47" s="22">
        <f aca="true" t="shared" si="12" ref="C47:H47">+C48+C57</f>
        <v>2556656.87</v>
      </c>
      <c r="D47" s="22">
        <f t="shared" si="12"/>
        <v>2986736.9699999997</v>
      </c>
      <c r="E47" s="22">
        <f t="shared" si="12"/>
        <v>1685962.8299999998</v>
      </c>
      <c r="F47" s="22">
        <f t="shared" si="12"/>
        <v>2257055.73</v>
      </c>
      <c r="G47" s="22">
        <f t="shared" si="12"/>
        <v>3157109.05</v>
      </c>
      <c r="H47" s="22">
        <f t="shared" si="12"/>
        <v>1717106.5299999998</v>
      </c>
      <c r="I47" s="22">
        <f>+I48+I57</f>
        <v>662715.2999999999</v>
      </c>
      <c r="J47" s="22">
        <f>+J48+J57</f>
        <v>1025978.7200000001</v>
      </c>
      <c r="K47" s="22">
        <f>SUM(B47:J47)</f>
        <v>17832489.509999998</v>
      </c>
    </row>
    <row r="48" spans="1:11" ht="17.25" customHeight="1">
      <c r="A48" s="16" t="s">
        <v>113</v>
      </c>
      <c r="B48" s="23">
        <f>SUM(B49:B56)</f>
        <v>1764257.07</v>
      </c>
      <c r="C48" s="23">
        <f aca="true" t="shared" si="13" ref="C48:J48">SUM(C49:C56)</f>
        <v>2532769.7600000002</v>
      </c>
      <c r="D48" s="23">
        <f t="shared" si="13"/>
        <v>2960891.8299999996</v>
      </c>
      <c r="E48" s="23">
        <f t="shared" si="13"/>
        <v>1663245.8599999999</v>
      </c>
      <c r="F48" s="23">
        <f t="shared" si="13"/>
        <v>2233272.07</v>
      </c>
      <c r="G48" s="23">
        <f t="shared" si="13"/>
        <v>3127381.98</v>
      </c>
      <c r="H48" s="23">
        <f t="shared" si="13"/>
        <v>1696850.14</v>
      </c>
      <c r="I48" s="23">
        <f t="shared" si="13"/>
        <v>662715.2999999999</v>
      </c>
      <c r="J48" s="23">
        <f t="shared" si="13"/>
        <v>1011956.31</v>
      </c>
      <c r="K48" s="23">
        <f aca="true" t="shared" si="14" ref="K48:K57">SUM(B48:J48)</f>
        <v>17653340.32</v>
      </c>
    </row>
    <row r="49" spans="1:11" ht="17.25" customHeight="1">
      <c r="A49" s="34" t="s">
        <v>44</v>
      </c>
      <c r="B49" s="23">
        <f aca="true" t="shared" si="15" ref="B49:H49">ROUND(B30*B7,2)</f>
        <v>1763211.54</v>
      </c>
      <c r="C49" s="23">
        <f t="shared" si="15"/>
        <v>2525372.35</v>
      </c>
      <c r="D49" s="23">
        <f t="shared" si="15"/>
        <v>2958733.32</v>
      </c>
      <c r="E49" s="23">
        <f t="shared" si="15"/>
        <v>1662358.79</v>
      </c>
      <c r="F49" s="23">
        <f t="shared" si="15"/>
        <v>2231551.21</v>
      </c>
      <c r="G49" s="23">
        <f t="shared" si="15"/>
        <v>3124855.11</v>
      </c>
      <c r="H49" s="23">
        <f t="shared" si="15"/>
        <v>1689741.64</v>
      </c>
      <c r="I49" s="23">
        <f>ROUND(I30*I7,2)</f>
        <v>661649.58</v>
      </c>
      <c r="J49" s="23">
        <f>ROUND(J30*J7,2)</f>
        <v>1009739.27</v>
      </c>
      <c r="K49" s="23">
        <f t="shared" si="14"/>
        <v>17627212.810000002</v>
      </c>
    </row>
    <row r="50" spans="1:11" ht="17.25" customHeight="1">
      <c r="A50" s="34" t="s">
        <v>45</v>
      </c>
      <c r="B50" s="19">
        <v>0</v>
      </c>
      <c r="C50" s="23">
        <f>ROUND(C31*C7,2)</f>
        <v>5613.35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5613.35</v>
      </c>
    </row>
    <row r="51" spans="1:11" ht="17.25" customHeight="1">
      <c r="A51" s="67" t="s">
        <v>106</v>
      </c>
      <c r="B51" s="68">
        <f aca="true" t="shared" si="16" ref="B51:H51">ROUND(B32*B7,2)</f>
        <v>-3046.15</v>
      </c>
      <c r="C51" s="68">
        <f t="shared" si="16"/>
        <v>-3989.66</v>
      </c>
      <c r="D51" s="68">
        <f t="shared" si="16"/>
        <v>-4227.25</v>
      </c>
      <c r="E51" s="68">
        <f t="shared" si="16"/>
        <v>-2558.33</v>
      </c>
      <c r="F51" s="68">
        <f t="shared" si="16"/>
        <v>-3560.66</v>
      </c>
      <c r="G51" s="68">
        <f t="shared" si="16"/>
        <v>-4903.21</v>
      </c>
      <c r="H51" s="68">
        <f t="shared" si="16"/>
        <v>-2727.21</v>
      </c>
      <c r="I51" s="19">
        <v>0</v>
      </c>
      <c r="J51" s="19">
        <v>0</v>
      </c>
      <c r="K51" s="68">
        <f>SUM(B51:J51)</f>
        <v>-25012.469999999998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6120.67</v>
      </c>
      <c r="I53" s="31">
        <f>+I35</f>
        <v>0</v>
      </c>
      <c r="J53" s="31">
        <f>+J35</f>
        <v>0</v>
      </c>
      <c r="K53" s="23">
        <f t="shared" si="14"/>
        <v>6120.67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-212436.42</v>
      </c>
      <c r="C61" s="35">
        <f t="shared" si="17"/>
        <v>-229913.5</v>
      </c>
      <c r="D61" s="35">
        <f t="shared" si="17"/>
        <v>-218435.68000000002</v>
      </c>
      <c r="E61" s="35">
        <f t="shared" si="17"/>
        <v>-269471.77</v>
      </c>
      <c r="F61" s="35">
        <f t="shared" si="17"/>
        <v>-263619.52</v>
      </c>
      <c r="G61" s="35">
        <f t="shared" si="17"/>
        <v>-290360.84</v>
      </c>
      <c r="H61" s="35">
        <f t="shared" si="17"/>
        <v>-198455.65</v>
      </c>
      <c r="I61" s="35">
        <f t="shared" si="17"/>
        <v>-100977.14</v>
      </c>
      <c r="J61" s="35">
        <f t="shared" si="17"/>
        <v>-75874.42</v>
      </c>
      <c r="K61" s="35">
        <f>SUM(B61:J61)</f>
        <v>-1859544.94</v>
      </c>
    </row>
    <row r="62" spans="1:11" ht="18.75" customHeight="1">
      <c r="A62" s="16" t="s">
        <v>75</v>
      </c>
      <c r="B62" s="35">
        <f aca="true" t="shared" si="18" ref="B62:J62">B63+B64+B65+B66+B67+B68</f>
        <v>-197925.47</v>
      </c>
      <c r="C62" s="35">
        <f t="shared" si="18"/>
        <v>-208771.84</v>
      </c>
      <c r="D62" s="35">
        <f t="shared" si="18"/>
        <v>-197412.51</v>
      </c>
      <c r="E62" s="35">
        <f t="shared" si="18"/>
        <v>-255507.01</v>
      </c>
      <c r="F62" s="35">
        <f t="shared" si="18"/>
        <v>-244035.71000000002</v>
      </c>
      <c r="G62" s="35">
        <f t="shared" si="18"/>
        <v>-261111.48</v>
      </c>
      <c r="H62" s="35">
        <f t="shared" si="18"/>
        <v>-184136.6</v>
      </c>
      <c r="I62" s="35">
        <f t="shared" si="18"/>
        <v>-33592</v>
      </c>
      <c r="J62" s="35">
        <f t="shared" si="18"/>
        <v>-65496.8</v>
      </c>
      <c r="K62" s="35">
        <f aca="true" t="shared" si="19" ref="K62:K91">SUM(B62:J62)</f>
        <v>-1647989.4200000002</v>
      </c>
    </row>
    <row r="63" spans="1:11" ht="18.75" customHeight="1">
      <c r="A63" s="12" t="s">
        <v>76</v>
      </c>
      <c r="B63" s="35">
        <f>-ROUND(B9*$D$3,2)</f>
        <v>-146805.4</v>
      </c>
      <c r="C63" s="35">
        <f aca="true" t="shared" si="20" ref="C63:J63">-ROUND(C9*$D$3,2)</f>
        <v>-205808</v>
      </c>
      <c r="D63" s="35">
        <f t="shared" si="20"/>
        <v>-179105.4</v>
      </c>
      <c r="E63" s="35">
        <f t="shared" si="20"/>
        <v>-136028.6</v>
      </c>
      <c r="F63" s="35">
        <f t="shared" si="20"/>
        <v>-158771.6</v>
      </c>
      <c r="G63" s="35">
        <f t="shared" si="20"/>
        <v>-202958</v>
      </c>
      <c r="H63" s="35">
        <f t="shared" si="20"/>
        <v>-184136.6</v>
      </c>
      <c r="I63" s="35">
        <f t="shared" si="20"/>
        <v>-33592</v>
      </c>
      <c r="J63" s="35">
        <f t="shared" si="20"/>
        <v>-65496.8</v>
      </c>
      <c r="K63" s="35">
        <f t="shared" si="19"/>
        <v>-1312702.4000000001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-950</v>
      </c>
      <c r="C65" s="35">
        <v>-231.8</v>
      </c>
      <c r="D65" s="35">
        <v>-216.6</v>
      </c>
      <c r="E65" s="35">
        <v>-1037.4</v>
      </c>
      <c r="F65" s="35">
        <v>-619.4</v>
      </c>
      <c r="G65" s="35">
        <v>-520.6</v>
      </c>
      <c r="H65" s="19">
        <v>0</v>
      </c>
      <c r="I65" s="19">
        <v>0</v>
      </c>
      <c r="J65" s="19">
        <v>0</v>
      </c>
      <c r="K65" s="35">
        <f t="shared" si="19"/>
        <v>-3575.8</v>
      </c>
    </row>
    <row r="66" spans="1:11" ht="18.75" customHeight="1">
      <c r="A66" s="12" t="s">
        <v>107</v>
      </c>
      <c r="B66" s="35">
        <v>-1136.2</v>
      </c>
      <c r="C66" s="35">
        <v>-471.2</v>
      </c>
      <c r="D66" s="35">
        <v>-532</v>
      </c>
      <c r="E66" s="35">
        <v>-372.4</v>
      </c>
      <c r="F66" s="35">
        <v>-292.6</v>
      </c>
      <c r="G66" s="35">
        <v>-904.4</v>
      </c>
      <c r="H66" s="19">
        <v>0</v>
      </c>
      <c r="I66" s="19">
        <v>0</v>
      </c>
      <c r="J66" s="19">
        <v>0</v>
      </c>
      <c r="K66" s="35">
        <f t="shared" si="19"/>
        <v>-3708.8</v>
      </c>
    </row>
    <row r="67" spans="1:11" ht="18.75" customHeight="1">
      <c r="A67" s="12" t="s">
        <v>53</v>
      </c>
      <c r="B67" s="35">
        <v>-49033.87</v>
      </c>
      <c r="C67" s="35">
        <v>-2260.84</v>
      </c>
      <c r="D67" s="35">
        <v>-17558.51</v>
      </c>
      <c r="E67" s="35">
        <v>-118068.61</v>
      </c>
      <c r="F67" s="35">
        <v>-84352.11</v>
      </c>
      <c r="G67" s="35">
        <v>-56728.48</v>
      </c>
      <c r="H67" s="19">
        <v>0</v>
      </c>
      <c r="I67" s="19">
        <v>0</v>
      </c>
      <c r="J67" s="19">
        <v>0</v>
      </c>
      <c r="K67" s="35">
        <f t="shared" si="19"/>
        <v>-328002.42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-21141.66</v>
      </c>
      <c r="D69" s="68">
        <f t="shared" si="21"/>
        <v>-21023.170000000002</v>
      </c>
      <c r="E69" s="68">
        <f t="shared" si="21"/>
        <v>-13964.76</v>
      </c>
      <c r="F69" s="68">
        <f t="shared" si="21"/>
        <v>-19583.81</v>
      </c>
      <c r="G69" s="68">
        <f t="shared" si="21"/>
        <v>-29249.36</v>
      </c>
      <c r="H69" s="68">
        <f t="shared" si="21"/>
        <v>-14319.05</v>
      </c>
      <c r="I69" s="68">
        <f t="shared" si="21"/>
        <v>-67385.14</v>
      </c>
      <c r="J69" s="68">
        <f t="shared" si="21"/>
        <v>-10377.62</v>
      </c>
      <c r="K69" s="68">
        <f t="shared" si="19"/>
        <v>-211555.51999999996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1570731.09</v>
      </c>
      <c r="C104" s="24">
        <f t="shared" si="22"/>
        <v>2326743.37</v>
      </c>
      <c r="D104" s="24">
        <f t="shared" si="22"/>
        <v>2768301.2899999996</v>
      </c>
      <c r="E104" s="24">
        <f t="shared" si="22"/>
        <v>1416491.0599999998</v>
      </c>
      <c r="F104" s="24">
        <f t="shared" si="22"/>
        <v>1993436.2099999997</v>
      </c>
      <c r="G104" s="24">
        <f t="shared" si="22"/>
        <v>2866748.21</v>
      </c>
      <c r="H104" s="24">
        <f t="shared" si="22"/>
        <v>1518650.8799999997</v>
      </c>
      <c r="I104" s="24">
        <f>+I105+I106</f>
        <v>561738.1599999999</v>
      </c>
      <c r="J104" s="24">
        <f>+J105+J106</f>
        <v>950104.3</v>
      </c>
      <c r="K104" s="48">
        <f>SUM(B104:J104)</f>
        <v>15972944.57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1551820.6500000001</v>
      </c>
      <c r="C105" s="24">
        <f t="shared" si="23"/>
        <v>2302856.2600000002</v>
      </c>
      <c r="D105" s="24">
        <f t="shared" si="23"/>
        <v>2742456.1499999994</v>
      </c>
      <c r="E105" s="24">
        <f t="shared" si="23"/>
        <v>1393774.0899999999</v>
      </c>
      <c r="F105" s="24">
        <f t="shared" si="23"/>
        <v>1969652.5499999998</v>
      </c>
      <c r="G105" s="24">
        <f t="shared" si="23"/>
        <v>2837021.14</v>
      </c>
      <c r="H105" s="24">
        <f t="shared" si="23"/>
        <v>1498394.4899999998</v>
      </c>
      <c r="I105" s="24">
        <f t="shared" si="23"/>
        <v>561738.1599999999</v>
      </c>
      <c r="J105" s="24">
        <f t="shared" si="23"/>
        <v>936081.89</v>
      </c>
      <c r="K105" s="48">
        <f>SUM(B105:J105)</f>
        <v>15793795.38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15972944.55</v>
      </c>
      <c r="L112" s="54"/>
    </row>
    <row r="113" spans="1:11" ht="18.75" customHeight="1">
      <c r="A113" s="26" t="s">
        <v>71</v>
      </c>
      <c r="B113" s="27">
        <v>199770.52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199770.52</v>
      </c>
    </row>
    <row r="114" spans="1:11" ht="18.75" customHeight="1">
      <c r="A114" s="26" t="s">
        <v>72</v>
      </c>
      <c r="B114" s="27">
        <v>1370960.56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1370960.56</v>
      </c>
    </row>
    <row r="115" spans="1:11" ht="18.75" customHeight="1">
      <c r="A115" s="26" t="s">
        <v>73</v>
      </c>
      <c r="B115" s="40">
        <v>0</v>
      </c>
      <c r="C115" s="27">
        <f>+C104</f>
        <v>2326743.37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2326743.37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2768301.2899999996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2768301.2899999996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1416491.0599999998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1416491.0599999998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386751.03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386751.03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719133.66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719133.66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98114.78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98114.78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789436.74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789436.74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877335.76</v>
      </c>
      <c r="H122" s="40">
        <v>0</v>
      </c>
      <c r="I122" s="40">
        <v>0</v>
      </c>
      <c r="J122" s="40">
        <v>0</v>
      </c>
      <c r="K122" s="41">
        <f t="shared" si="25"/>
        <v>877335.76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66058.08</v>
      </c>
      <c r="H123" s="40">
        <v>0</v>
      </c>
      <c r="I123" s="40">
        <v>0</v>
      </c>
      <c r="J123" s="40">
        <v>0</v>
      </c>
      <c r="K123" s="41">
        <f t="shared" si="25"/>
        <v>66058.08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453163.94</v>
      </c>
      <c r="H124" s="40">
        <v>0</v>
      </c>
      <c r="I124" s="40">
        <v>0</v>
      </c>
      <c r="J124" s="40">
        <v>0</v>
      </c>
      <c r="K124" s="41">
        <f t="shared" si="25"/>
        <v>453163.94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443186.59</v>
      </c>
      <c r="H125" s="40">
        <v>0</v>
      </c>
      <c r="I125" s="40">
        <v>0</v>
      </c>
      <c r="J125" s="40">
        <v>0</v>
      </c>
      <c r="K125" s="41">
        <f t="shared" si="25"/>
        <v>443186.59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1027003.84</v>
      </c>
      <c r="H126" s="40">
        <v>0</v>
      </c>
      <c r="I126" s="40">
        <v>0</v>
      </c>
      <c r="J126" s="40">
        <v>0</v>
      </c>
      <c r="K126" s="41">
        <f t="shared" si="25"/>
        <v>1027003.84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542354.91</v>
      </c>
      <c r="I127" s="40">
        <v>0</v>
      </c>
      <c r="J127" s="40">
        <v>0</v>
      </c>
      <c r="K127" s="41">
        <f t="shared" si="25"/>
        <v>542354.91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976295.96</v>
      </c>
      <c r="I128" s="40">
        <v>0</v>
      </c>
      <c r="J128" s="40">
        <v>0</v>
      </c>
      <c r="K128" s="41">
        <f t="shared" si="25"/>
        <v>976295.96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561738.16</v>
      </c>
      <c r="J129" s="40">
        <v>0</v>
      </c>
      <c r="K129" s="41">
        <f t="shared" si="25"/>
        <v>561738.16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950104.3</v>
      </c>
      <c r="K130" s="44">
        <f t="shared" si="25"/>
        <v>950104.3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2016-09-21T19:23:14Z</dcterms:modified>
  <cp:category/>
  <cp:version/>
  <cp:contentType/>
  <cp:contentStatus/>
</cp:coreProperties>
</file>