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<sst xmlns="http://schemas.openxmlformats.org/spreadsheetml/2006/main" count="135" uniqueCount="135">
  <si>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</si>
  <si>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</si>
  <si>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</si>
  <si>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</si>
  <si>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</si>
  <si>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</si>
  <si>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</si>
  <si>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</si>
  <si>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</si>
  <si>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</si>
  <si>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</si>
  <si>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</si>
  <si>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</si>
  <si>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</si>
  <si>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</si>
  <si>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</si>
  <si>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</si>
  <si>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</si>
  <si>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</si>
  <si>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</si>
  <si>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</si>
  <si>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</si>
  <si>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</si>
  <si>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</si>
  <si>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</si>
  <si>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</si>
  <si>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</si>
  <si>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</si>
  <si>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</si>
  <si>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</si>
  <si>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</si>
  <si>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</si>
  <si>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</si>
  <si>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</si>
  <si>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</si>
  <si>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</si>
  <si>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</si>
  <si>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</si>
  <si>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</si>
  <si>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</si>
  <si>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</si>
  <si>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</si>
  <si>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</si>
  <si>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</si>
  <si>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</si>
  <si>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</si>
  <si>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</si>
  <si>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</si>
  <si>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</si>
  <si>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</si>
  <si>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</si>
  <si>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</si>
  <si>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</si>
  <si>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</si>
  <si>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</si>
  <si>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</si>
  <si>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</si>
  <si>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</si>
  <si>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</si>
  <si>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</si>
  <si>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</si>
  <si>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</si>
  <si>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</si>
  <si>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</si>
  <si>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</si>
  <si>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</si>
  <si>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</si>
  <si>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</si>
  <si>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</si>
  <si>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</si>
  <si>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</si>
  <si>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</si>
  <si>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</si>
  <si>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</si>
  <si>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</si>
  <si>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</si>
  <si>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</si>
  <si>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</si>
  <si>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</si>
  <si>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</si>
  <si>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</si>
  <si>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</si>
  <si>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</si>
  <si>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</si>
  <si>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</si>
  <si>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</si>
  <si>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</si>
  <si>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</si>
  <si>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</si>
  <si>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</si>
  <si>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</si>
  <si>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</si>
  <si>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</si>
  <si>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</si>
  <si>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</si>
  <si>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</si>
  <si>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</si>
  <si>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</si>
  <si>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</si>
  <si>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</si>
  <si>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</si>
  <si>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</si>
  <si>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</si>
  <si>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</si>
  <si>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</si>
  <si>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</si>
  <si>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</si>
  <si>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</si>
  <si>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</si>
  <si>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</si>
  <si>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</si>
  <si>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</si>
  <si>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</si>
  <si>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</si>
  <si>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</si>
  <si>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</si>
  <si>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</si>
  <si>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</si>
  <si>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</si>
  <si>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</si>
  <si>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</si>
  <si>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</si>
  <si>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</si>
  <si>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</si>
  <si>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</si>
  <si>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</si>
  <si>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</si>
  <si>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</si>
  <si>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</si>
  <si>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</si>
  <si>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</si>
  <si>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</si>
  <si>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14/09/16 - VENCIMENTO 23/09/16</t>
  </si>
  <si>
    <t>6.3. Revisão de Remuneração pelo Transporte Coletivo ¹</t>
  </si>
  <si>
    <t>¹ - Passageiros processados pelo Sistema de Bilhetagem Eletrônica, referentes ao período de operação de 06/12/14 a 19/12/14.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</si>
</sst>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628553</v>
      </c>
      <c r="C7" s="9">
        <f t="shared" si="0"/>
        <v>803734</v>
      </c>
      <c r="D7" s="9">
        <f t="shared" si="0"/>
        <v>831459</v>
      </c>
      <c r="E7" s="9">
        <f t="shared" si="0"/>
        <v>549706</v>
      </c>
      <c r="F7" s="9">
        <f t="shared" si="0"/>
        <v>750671</v>
      </c>
      <c r="G7" s="9">
        <f t="shared" si="0"/>
        <v>1253926</v>
      </c>
      <c r="H7" s="9">
        <f t="shared" si="0"/>
        <v>586405</v>
      </c>
      <c r="I7" s="9">
        <f t="shared" si="0"/>
        <v>128494</v>
      </c>
      <c r="J7" s="9">
        <f t="shared" si="0"/>
        <v>336816</v>
      </c>
      <c r="K7" s="9">
        <f t="shared" si="0"/>
        <v>5869764</v>
      </c>
      <c r="L7" s="52"/>
    </row>
    <row r="8" spans="1:11" ht="17.25" customHeight="1">
      <c r="A8" s="10" t="s">
        <v>99</v>
      </c>
      <c r="B8" s="11">
        <f>B9+B12+B16</f>
        <v>302172</v>
      </c>
      <c r="C8" s="11">
        <f aca="true" t="shared" si="1" ref="C8:J8">C9+C12+C16</f>
        <v>394465</v>
      </c>
      <c r="D8" s="11">
        <f t="shared" si="1"/>
        <v>382526</v>
      </c>
      <c r="E8" s="11">
        <f t="shared" si="1"/>
        <v>272011</v>
      </c>
      <c r="F8" s="11">
        <f t="shared" si="1"/>
        <v>361790</v>
      </c>
      <c r="G8" s="11">
        <f t="shared" si="1"/>
        <v>607170</v>
      </c>
      <c r="H8" s="11">
        <f t="shared" si="1"/>
        <v>309365</v>
      </c>
      <c r="I8" s="11">
        <f t="shared" si="1"/>
        <v>57760</v>
      </c>
      <c r="J8" s="11">
        <f t="shared" si="1"/>
        <v>151480</v>
      </c>
      <c r="K8" s="11">
        <f>SUM(B8:J8)</f>
        <v>2838739</v>
      </c>
    </row>
    <row r="9" spans="1:11" ht="17.25" customHeight="1">
      <c r="A9" s="15" t="s">
        <v>17</v>
      </c>
      <c r="B9" s="13">
        <f>+B10+B11</f>
        <v>34978</v>
      </c>
      <c r="C9" s="13">
        <f aca="true" t="shared" si="2" ref="C9:J9">+C10+C11</f>
        <v>47751</v>
      </c>
      <c r="D9" s="13">
        <f t="shared" si="2"/>
        <v>40681</v>
      </c>
      <c r="E9" s="13">
        <f t="shared" si="2"/>
        <v>32127</v>
      </c>
      <c r="F9" s="13">
        <f t="shared" si="2"/>
        <v>36856</v>
      </c>
      <c r="G9" s="13">
        <f t="shared" si="2"/>
        <v>47718</v>
      </c>
      <c r="H9" s="13">
        <f t="shared" si="2"/>
        <v>44831</v>
      </c>
      <c r="I9" s="13">
        <f t="shared" si="2"/>
        <v>7837</v>
      </c>
      <c r="J9" s="13">
        <f t="shared" si="2"/>
        <v>14806</v>
      </c>
      <c r="K9" s="11">
        <f>SUM(B9:J9)</f>
        <v>307585</v>
      </c>
    </row>
    <row r="10" spans="1:11" ht="17.25" customHeight="1">
      <c r="A10" s="29" t="s">
        <v>18</v>
      </c>
      <c r="B10" s="13">
        <v>34978</v>
      </c>
      <c r="C10" s="13">
        <v>47751</v>
      </c>
      <c r="D10" s="13">
        <v>40681</v>
      </c>
      <c r="E10" s="13">
        <v>32127</v>
      </c>
      <c r="F10" s="13">
        <v>36856</v>
      </c>
      <c r="G10" s="13">
        <v>47718</v>
      </c>
      <c r="H10" s="13">
        <v>44831</v>
      </c>
      <c r="I10" s="13">
        <v>7837</v>
      </c>
      <c r="J10" s="13">
        <v>14806</v>
      </c>
      <c r="K10" s="11">
        <f>SUM(B10:J10)</f>
        <v>307585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226753</v>
      </c>
      <c r="C12" s="17">
        <f t="shared" si="3"/>
        <v>296989</v>
      </c>
      <c r="D12" s="17">
        <f t="shared" si="3"/>
        <v>291885</v>
      </c>
      <c r="E12" s="17">
        <f t="shared" si="3"/>
        <v>205220</v>
      </c>
      <c r="F12" s="17">
        <f t="shared" si="3"/>
        <v>270266</v>
      </c>
      <c r="G12" s="17">
        <f t="shared" si="3"/>
        <v>463125</v>
      </c>
      <c r="H12" s="17">
        <f t="shared" si="3"/>
        <v>227619</v>
      </c>
      <c r="I12" s="17">
        <f t="shared" si="3"/>
        <v>41852</v>
      </c>
      <c r="J12" s="17">
        <f t="shared" si="3"/>
        <v>116301</v>
      </c>
      <c r="K12" s="11">
        <f aca="true" t="shared" si="4" ref="K12:K27">SUM(B12:J12)</f>
        <v>2140010</v>
      </c>
    </row>
    <row r="13" spans="1:13" ht="17.25" customHeight="1">
      <c r="A13" s="14" t="s">
        <v>20</v>
      </c>
      <c r="B13" s="13">
        <v>104925</v>
      </c>
      <c r="C13" s="13">
        <v>147337</v>
      </c>
      <c r="D13" s="13">
        <v>149152</v>
      </c>
      <c r="E13" s="13">
        <v>102016</v>
      </c>
      <c r="F13" s="13">
        <v>132507</v>
      </c>
      <c r="G13" s="13">
        <v>213937</v>
      </c>
      <c r="H13" s="13">
        <v>101330</v>
      </c>
      <c r="I13" s="13">
        <v>22586</v>
      </c>
      <c r="J13" s="13">
        <v>59389</v>
      </c>
      <c r="K13" s="11">
        <f t="shared" si="4"/>
        <v>1033179</v>
      </c>
      <c r="L13" s="52"/>
      <c r="M13" s="53"/>
    </row>
    <row r="14" spans="1:12" ht="17.25" customHeight="1">
      <c r="A14" s="14" t="s">
        <v>21</v>
      </c>
      <c r="B14" s="13">
        <v>110485</v>
      </c>
      <c r="C14" s="13">
        <v>132497</v>
      </c>
      <c r="D14" s="13">
        <v>130768</v>
      </c>
      <c r="E14" s="13">
        <v>92716</v>
      </c>
      <c r="F14" s="13">
        <v>126604</v>
      </c>
      <c r="G14" s="13">
        <v>231683</v>
      </c>
      <c r="H14" s="13">
        <v>107366</v>
      </c>
      <c r="I14" s="13">
        <v>16315</v>
      </c>
      <c r="J14" s="13">
        <v>52958</v>
      </c>
      <c r="K14" s="11">
        <f t="shared" si="4"/>
        <v>1001392</v>
      </c>
      <c r="L14" s="52"/>
    </row>
    <row r="15" spans="1:11" ht="17.25" customHeight="1">
      <c r="A15" s="14" t="s">
        <v>22</v>
      </c>
      <c r="B15" s="13">
        <v>11343</v>
      </c>
      <c r="C15" s="13">
        <v>17155</v>
      </c>
      <c r="D15" s="13">
        <v>11965</v>
      </c>
      <c r="E15" s="13">
        <v>10488</v>
      </c>
      <c r="F15" s="13">
        <v>11155</v>
      </c>
      <c r="G15" s="13">
        <v>17505</v>
      </c>
      <c r="H15" s="13">
        <v>18923</v>
      </c>
      <c r="I15" s="13">
        <v>2951</v>
      </c>
      <c r="J15" s="13">
        <v>3954</v>
      </c>
      <c r="K15" s="11">
        <f t="shared" si="4"/>
        <v>105439</v>
      </c>
    </row>
    <row r="16" spans="1:11" ht="17.25" customHeight="1">
      <c r="A16" s="15" t="s">
        <v>95</v>
      </c>
      <c r="B16" s="13">
        <f>B17+B18+B19</f>
        <v>40441</v>
      </c>
      <c r="C16" s="13">
        <f aca="true" t="shared" si="5" ref="C16:J16">C17+C18+C19</f>
        <v>49725</v>
      </c>
      <c r="D16" s="13">
        <f t="shared" si="5"/>
        <v>49960</v>
      </c>
      <c r="E16" s="13">
        <f t="shared" si="5"/>
        <v>34664</v>
      </c>
      <c r="F16" s="13">
        <f t="shared" si="5"/>
        <v>54668</v>
      </c>
      <c r="G16" s="13">
        <f t="shared" si="5"/>
        <v>96327</v>
      </c>
      <c r="H16" s="13">
        <f t="shared" si="5"/>
        <v>36915</v>
      </c>
      <c r="I16" s="13">
        <f t="shared" si="5"/>
        <v>8071</v>
      </c>
      <c r="J16" s="13">
        <f t="shared" si="5"/>
        <v>20373</v>
      </c>
      <c r="K16" s="11">
        <f t="shared" si="4"/>
        <v>391144</v>
      </c>
    </row>
    <row r="17" spans="1:11" ht="17.25" customHeight="1">
      <c r="A17" s="14" t="s">
        <v>96</v>
      </c>
      <c r="B17" s="13">
        <v>23478</v>
      </c>
      <c r="C17" s="13">
        <v>31174</v>
      </c>
      <c r="D17" s="13">
        <v>29809</v>
      </c>
      <c r="E17" s="13">
        <v>20502</v>
      </c>
      <c r="F17" s="13">
        <v>32900</v>
      </c>
      <c r="G17" s="13">
        <v>55368</v>
      </c>
      <c r="H17" s="13">
        <v>22710</v>
      </c>
      <c r="I17" s="13">
        <v>5124</v>
      </c>
      <c r="J17" s="13">
        <v>12112</v>
      </c>
      <c r="K17" s="11">
        <f t="shared" si="4"/>
        <v>233177</v>
      </c>
    </row>
    <row r="18" spans="1:11" ht="17.25" customHeight="1">
      <c r="A18" s="14" t="s">
        <v>97</v>
      </c>
      <c r="B18" s="13">
        <v>14532</v>
      </c>
      <c r="C18" s="13">
        <v>15120</v>
      </c>
      <c r="D18" s="13">
        <v>18009</v>
      </c>
      <c r="E18" s="13">
        <v>12208</v>
      </c>
      <c r="F18" s="13">
        <v>19562</v>
      </c>
      <c r="G18" s="13">
        <v>37287</v>
      </c>
      <c r="H18" s="13">
        <v>10802</v>
      </c>
      <c r="I18" s="13">
        <v>2431</v>
      </c>
      <c r="J18" s="13">
        <v>7410</v>
      </c>
      <c r="K18" s="11">
        <f t="shared" si="4"/>
        <v>137361</v>
      </c>
    </row>
    <row r="19" spans="1:11" ht="17.25" customHeight="1">
      <c r="A19" s="14" t="s">
        <v>98</v>
      </c>
      <c r="B19" s="13">
        <v>2431</v>
      </c>
      <c r="C19" s="13">
        <v>3431</v>
      </c>
      <c r="D19" s="13">
        <v>2142</v>
      </c>
      <c r="E19" s="13">
        <v>1954</v>
      </c>
      <c r="F19" s="13">
        <v>2206</v>
      </c>
      <c r="G19" s="13">
        <v>3672</v>
      </c>
      <c r="H19" s="13">
        <v>3403</v>
      </c>
      <c r="I19" s="13">
        <v>516</v>
      </c>
      <c r="J19" s="13">
        <v>851</v>
      </c>
      <c r="K19" s="11">
        <f t="shared" si="4"/>
        <v>20606</v>
      </c>
    </row>
    <row r="20" spans="1:11" ht="17.25" customHeight="1">
      <c r="A20" s="16" t="s">
        <v>23</v>
      </c>
      <c r="B20" s="11">
        <f>+B21+B22+B23</f>
        <v>160663</v>
      </c>
      <c r="C20" s="11">
        <f aca="true" t="shared" si="6" ref="C20:J20">+C21+C22+C23</f>
        <v>181768</v>
      </c>
      <c r="D20" s="11">
        <f t="shared" si="6"/>
        <v>206218</v>
      </c>
      <c r="E20" s="11">
        <f t="shared" si="6"/>
        <v>129219</v>
      </c>
      <c r="F20" s="11">
        <f t="shared" si="6"/>
        <v>203103</v>
      </c>
      <c r="G20" s="11">
        <f t="shared" si="6"/>
        <v>380614</v>
      </c>
      <c r="H20" s="11">
        <f t="shared" si="6"/>
        <v>138627</v>
      </c>
      <c r="I20" s="11">
        <f t="shared" si="6"/>
        <v>32024</v>
      </c>
      <c r="J20" s="11">
        <f t="shared" si="6"/>
        <v>77521</v>
      </c>
      <c r="K20" s="11">
        <f t="shared" si="4"/>
        <v>1509757</v>
      </c>
    </row>
    <row r="21" spans="1:12" ht="17.25" customHeight="1">
      <c r="A21" s="12" t="s">
        <v>24</v>
      </c>
      <c r="B21" s="13">
        <v>82641</v>
      </c>
      <c r="C21" s="13">
        <v>103171</v>
      </c>
      <c r="D21" s="13">
        <v>118747</v>
      </c>
      <c r="E21" s="13">
        <v>72650</v>
      </c>
      <c r="F21" s="13">
        <v>111697</v>
      </c>
      <c r="G21" s="13">
        <v>193976</v>
      </c>
      <c r="H21" s="13">
        <v>75149</v>
      </c>
      <c r="I21" s="13">
        <v>19464</v>
      </c>
      <c r="J21" s="13">
        <v>43134</v>
      </c>
      <c r="K21" s="11">
        <f t="shared" si="4"/>
        <v>820629</v>
      </c>
      <c r="L21" s="52"/>
    </row>
    <row r="22" spans="1:12" ht="17.25" customHeight="1">
      <c r="A22" s="12" t="s">
        <v>25</v>
      </c>
      <c r="B22" s="13">
        <v>73076</v>
      </c>
      <c r="C22" s="13">
        <v>72379</v>
      </c>
      <c r="D22" s="13">
        <v>82511</v>
      </c>
      <c r="E22" s="13">
        <v>52848</v>
      </c>
      <c r="F22" s="13">
        <v>86717</v>
      </c>
      <c r="G22" s="13">
        <v>178236</v>
      </c>
      <c r="H22" s="13">
        <v>57175</v>
      </c>
      <c r="I22" s="13">
        <v>11458</v>
      </c>
      <c r="J22" s="13">
        <v>32791</v>
      </c>
      <c r="K22" s="11">
        <f t="shared" si="4"/>
        <v>647191</v>
      </c>
      <c r="L22" s="52"/>
    </row>
    <row r="23" spans="1:11" ht="17.25" customHeight="1">
      <c r="A23" s="12" t="s">
        <v>26</v>
      </c>
      <c r="B23" s="13">
        <v>4946</v>
      </c>
      <c r="C23" s="13">
        <v>6218</v>
      </c>
      <c r="D23" s="13">
        <v>4960</v>
      </c>
      <c r="E23" s="13">
        <v>3721</v>
      </c>
      <c r="F23" s="13">
        <v>4689</v>
      </c>
      <c r="G23" s="13">
        <v>8402</v>
      </c>
      <c r="H23" s="13">
        <v>6303</v>
      </c>
      <c r="I23" s="13">
        <v>1102</v>
      </c>
      <c r="J23" s="13">
        <v>1596</v>
      </c>
      <c r="K23" s="11">
        <f t="shared" si="4"/>
        <v>41937</v>
      </c>
    </row>
    <row r="24" spans="1:11" ht="17.25" customHeight="1">
      <c r="A24" s="16" t="s">
        <v>27</v>
      </c>
      <c r="B24" s="13">
        <f>+B25+B26</f>
        <v>165718</v>
      </c>
      <c r="C24" s="13">
        <f aca="true" t="shared" si="7" ref="C24:J24">+C25+C26</f>
        <v>227501</v>
      </c>
      <c r="D24" s="13">
        <f t="shared" si="7"/>
        <v>242715</v>
      </c>
      <c r="E24" s="13">
        <f t="shared" si="7"/>
        <v>148476</v>
      </c>
      <c r="F24" s="13">
        <f t="shared" si="7"/>
        <v>185778</v>
      </c>
      <c r="G24" s="13">
        <f t="shared" si="7"/>
        <v>266142</v>
      </c>
      <c r="H24" s="13">
        <f t="shared" si="7"/>
        <v>129537</v>
      </c>
      <c r="I24" s="13">
        <f t="shared" si="7"/>
        <v>38710</v>
      </c>
      <c r="J24" s="13">
        <f t="shared" si="7"/>
        <v>107815</v>
      </c>
      <c r="K24" s="11">
        <f t="shared" si="4"/>
        <v>1512392</v>
      </c>
    </row>
    <row r="25" spans="1:12" ht="17.25" customHeight="1">
      <c r="A25" s="12" t="s">
        <v>130</v>
      </c>
      <c r="B25" s="13">
        <v>68959</v>
      </c>
      <c r="C25" s="13">
        <v>104194</v>
      </c>
      <c r="D25" s="13">
        <v>118231</v>
      </c>
      <c r="E25" s="13">
        <v>70605</v>
      </c>
      <c r="F25" s="13">
        <v>83708</v>
      </c>
      <c r="G25" s="13">
        <v>113120</v>
      </c>
      <c r="H25" s="13">
        <v>55374</v>
      </c>
      <c r="I25" s="13">
        <v>21126</v>
      </c>
      <c r="J25" s="13">
        <v>50408</v>
      </c>
      <c r="K25" s="11">
        <f t="shared" si="4"/>
        <v>685725</v>
      </c>
      <c r="L25" s="52"/>
    </row>
    <row r="26" spans="1:12" ht="17.25" customHeight="1">
      <c r="A26" s="12" t="s">
        <v>131</v>
      </c>
      <c r="B26" s="13">
        <v>96759</v>
      </c>
      <c r="C26" s="13">
        <v>123307</v>
      </c>
      <c r="D26" s="13">
        <v>124484</v>
      </c>
      <c r="E26" s="13">
        <v>77871</v>
      </c>
      <c r="F26" s="13">
        <v>102070</v>
      </c>
      <c r="G26" s="13">
        <v>153022</v>
      </c>
      <c r="H26" s="13">
        <v>74163</v>
      </c>
      <c r="I26" s="13">
        <v>17584</v>
      </c>
      <c r="J26" s="13">
        <v>57407</v>
      </c>
      <c r="K26" s="11">
        <f t="shared" si="4"/>
        <v>826667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8876</v>
      </c>
      <c r="I27" s="11">
        <v>0</v>
      </c>
      <c r="J27" s="11">
        <v>0</v>
      </c>
      <c r="K27" s="11">
        <f t="shared" si="4"/>
        <v>8876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7121.05</v>
      </c>
      <c r="I35" s="19">
        <v>0</v>
      </c>
      <c r="J35" s="19">
        <v>0</v>
      </c>
      <c r="K35" s="23">
        <f>SUM(B35:J35)</f>
        <v>7121.05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1766356.7299999997</v>
      </c>
      <c r="C47" s="22">
        <f aca="true" t="shared" si="12" ref="C47:H47">+C48+C57</f>
        <v>2524124.99</v>
      </c>
      <c r="D47" s="22">
        <f t="shared" si="12"/>
        <v>2937847.52</v>
      </c>
      <c r="E47" s="22">
        <f t="shared" si="12"/>
        <v>1659734.44</v>
      </c>
      <c r="F47" s="22">
        <f t="shared" si="12"/>
        <v>2236713.5300000003</v>
      </c>
      <c r="G47" s="22">
        <f t="shared" si="12"/>
        <v>3148899.9099999997</v>
      </c>
      <c r="H47" s="22">
        <f t="shared" si="12"/>
        <v>1699707.91</v>
      </c>
      <c r="I47" s="22">
        <f>+I48+I57</f>
        <v>650127.46</v>
      </c>
      <c r="J47" s="22">
        <f>+J48+J57</f>
        <v>1025912.77</v>
      </c>
      <c r="K47" s="22">
        <f>SUM(B47:J47)</f>
        <v>17649425.26</v>
      </c>
    </row>
    <row r="48" spans="1:11" ht="17.25" customHeight="1">
      <c r="A48" s="16" t="s">
        <v>113</v>
      </c>
      <c r="B48" s="23">
        <f>SUM(B49:B56)</f>
        <v>1747446.2899999998</v>
      </c>
      <c r="C48" s="23">
        <f aca="true" t="shared" si="13" ref="C48:J48">SUM(C49:C56)</f>
        <v>2500237.8800000004</v>
      </c>
      <c r="D48" s="23">
        <f t="shared" si="13"/>
        <v>2912002.38</v>
      </c>
      <c r="E48" s="23">
        <f t="shared" si="13"/>
        <v>1637017.47</v>
      </c>
      <c r="F48" s="23">
        <f t="shared" si="13"/>
        <v>2212929.87</v>
      </c>
      <c r="G48" s="23">
        <f t="shared" si="13"/>
        <v>3119172.84</v>
      </c>
      <c r="H48" s="23">
        <f t="shared" si="13"/>
        <v>1679451.52</v>
      </c>
      <c r="I48" s="23">
        <f t="shared" si="13"/>
        <v>650127.46</v>
      </c>
      <c r="J48" s="23">
        <f t="shared" si="13"/>
        <v>1011890.36</v>
      </c>
      <c r="K48" s="23">
        <f aca="true" t="shared" si="14" ref="K48:K57">SUM(B48:J48)</f>
        <v>17470276.07</v>
      </c>
    </row>
    <row r="49" spans="1:11" ht="17.25" customHeight="1">
      <c r="A49" s="34" t="s">
        <v>44</v>
      </c>
      <c r="B49" s="23">
        <f aca="true" t="shared" si="15" ref="B49:H49">ROUND(B30*B7,2)</f>
        <v>1746371.66</v>
      </c>
      <c r="C49" s="23">
        <f t="shared" si="15"/>
        <v>2492861.37</v>
      </c>
      <c r="D49" s="23">
        <f t="shared" si="15"/>
        <v>2909773.92</v>
      </c>
      <c r="E49" s="23">
        <f t="shared" si="15"/>
        <v>1636089.97</v>
      </c>
      <c r="F49" s="23">
        <f t="shared" si="15"/>
        <v>2211176.5</v>
      </c>
      <c r="G49" s="23">
        <f t="shared" si="15"/>
        <v>3116633.07</v>
      </c>
      <c r="H49" s="23">
        <f t="shared" si="15"/>
        <v>1671312.89</v>
      </c>
      <c r="I49" s="23">
        <f>ROUND(I30*I7,2)</f>
        <v>649061.74</v>
      </c>
      <c r="J49" s="23">
        <f>ROUND(J30*J7,2)</f>
        <v>1009673.32</v>
      </c>
      <c r="K49" s="23">
        <f t="shared" si="14"/>
        <v>17442954.44</v>
      </c>
    </row>
    <row r="50" spans="1:11" ht="17.25" customHeight="1">
      <c r="A50" s="34" t="s">
        <v>45</v>
      </c>
      <c r="B50" s="19">
        <v>0</v>
      </c>
      <c r="C50" s="23">
        <f>ROUND(C31*C7,2)</f>
        <v>5541.09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5541.09</v>
      </c>
    </row>
    <row r="51" spans="1:11" ht="17.25" customHeight="1">
      <c r="A51" s="67" t="s">
        <v>106</v>
      </c>
      <c r="B51" s="68">
        <f aca="true" t="shared" si="16" ref="B51:H51">ROUND(B32*B7,2)</f>
        <v>-3017.05</v>
      </c>
      <c r="C51" s="68">
        <f t="shared" si="16"/>
        <v>-3938.3</v>
      </c>
      <c r="D51" s="68">
        <f t="shared" si="16"/>
        <v>-4157.3</v>
      </c>
      <c r="E51" s="68">
        <f t="shared" si="16"/>
        <v>-2517.9</v>
      </c>
      <c r="F51" s="68">
        <f t="shared" si="16"/>
        <v>-3528.15</v>
      </c>
      <c r="G51" s="68">
        <f t="shared" si="16"/>
        <v>-4890.31</v>
      </c>
      <c r="H51" s="68">
        <f t="shared" si="16"/>
        <v>-2697.46</v>
      </c>
      <c r="I51" s="19">
        <v>0</v>
      </c>
      <c r="J51" s="19">
        <v>0</v>
      </c>
      <c r="K51" s="68">
        <f>SUM(B51:J51)</f>
        <v>-24746.47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7121.05</v>
      </c>
      <c r="I53" s="31">
        <f>+I35</f>
        <v>0</v>
      </c>
      <c r="J53" s="31">
        <f>+J35</f>
        <v>0</v>
      </c>
      <c r="K53" s="23">
        <f t="shared" si="14"/>
        <v>7121.05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-209118.12</v>
      </c>
      <c r="C61" s="35">
        <f t="shared" si="17"/>
        <v>-235584.75</v>
      </c>
      <c r="D61" s="35">
        <f t="shared" si="17"/>
        <v>-203826.05000000002</v>
      </c>
      <c r="E61" s="35">
        <f t="shared" si="17"/>
        <v>-300544.35000000003</v>
      </c>
      <c r="F61" s="35">
        <f t="shared" si="17"/>
        <v>-278617.92</v>
      </c>
      <c r="G61" s="35">
        <f t="shared" si="17"/>
        <v>-11489.370000000112</v>
      </c>
      <c r="H61" s="35">
        <f t="shared" si="17"/>
        <v>-188712.44999999998</v>
      </c>
      <c r="I61" s="35">
        <f t="shared" si="17"/>
        <v>-112871.88999999998</v>
      </c>
      <c r="J61" s="35">
        <f t="shared" si="17"/>
        <v>-66640.42</v>
      </c>
      <c r="K61" s="35">
        <f>SUM(B61:J61)</f>
        <v>-1607405.3199999998</v>
      </c>
    </row>
    <row r="62" spans="1:11" ht="18.75" customHeight="1">
      <c r="A62" s="16" t="s">
        <v>75</v>
      </c>
      <c r="B62" s="35">
        <f aca="true" t="shared" si="18" ref="B62:J62">B63+B64+B65+B66+B67+B68</f>
        <v>-191563.37</v>
      </c>
      <c r="C62" s="35">
        <f t="shared" si="18"/>
        <v>-184815.36</v>
      </c>
      <c r="D62" s="35">
        <f t="shared" si="18"/>
        <v>-182802.88</v>
      </c>
      <c r="E62" s="35">
        <f t="shared" si="18"/>
        <v>-241058.29</v>
      </c>
      <c r="F62" s="35">
        <f t="shared" si="18"/>
        <v>-232988.49</v>
      </c>
      <c r="G62" s="35">
        <f t="shared" si="18"/>
        <v>-244611.63</v>
      </c>
      <c r="H62" s="35">
        <f t="shared" si="18"/>
        <v>-170357.8</v>
      </c>
      <c r="I62" s="35">
        <f t="shared" si="18"/>
        <v>-29780.6</v>
      </c>
      <c r="J62" s="35">
        <f t="shared" si="18"/>
        <v>-56262.8</v>
      </c>
      <c r="K62" s="35">
        <f aca="true" t="shared" si="19" ref="K62:K91">SUM(B62:J62)</f>
        <v>-1534241.2200000002</v>
      </c>
    </row>
    <row r="63" spans="1:11" ht="18.75" customHeight="1">
      <c r="A63" s="12" t="s">
        <v>76</v>
      </c>
      <c r="B63" s="35">
        <f>-ROUND(B9*$D$3,2)</f>
        <v>-132916.4</v>
      </c>
      <c r="C63" s="35">
        <f aca="true" t="shared" si="20" ref="C63:J63">-ROUND(C9*$D$3,2)</f>
        <v>-181453.8</v>
      </c>
      <c r="D63" s="35">
        <f t="shared" si="20"/>
        <v>-154587.8</v>
      </c>
      <c r="E63" s="35">
        <f t="shared" si="20"/>
        <v>-122082.6</v>
      </c>
      <c r="F63" s="35">
        <f t="shared" si="20"/>
        <v>-140052.8</v>
      </c>
      <c r="G63" s="35">
        <f t="shared" si="20"/>
        <v>-181328.4</v>
      </c>
      <c r="H63" s="35">
        <f t="shared" si="20"/>
        <v>-170357.8</v>
      </c>
      <c r="I63" s="35">
        <f t="shared" si="20"/>
        <v>-29780.6</v>
      </c>
      <c r="J63" s="35">
        <f t="shared" si="20"/>
        <v>-56262.8</v>
      </c>
      <c r="K63" s="35">
        <f t="shared" si="19"/>
        <v>-1168823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-1064</v>
      </c>
      <c r="C65" s="35">
        <v>-193.8</v>
      </c>
      <c r="D65" s="35">
        <v>-262.2</v>
      </c>
      <c r="E65" s="35">
        <v>-1029.8</v>
      </c>
      <c r="F65" s="35">
        <v>-543.4</v>
      </c>
      <c r="G65" s="35">
        <v>-475</v>
      </c>
      <c r="H65" s="19">
        <v>0</v>
      </c>
      <c r="I65" s="19">
        <v>0</v>
      </c>
      <c r="J65" s="19">
        <v>0</v>
      </c>
      <c r="K65" s="35">
        <f t="shared" si="19"/>
        <v>-3568.2000000000003</v>
      </c>
    </row>
    <row r="66" spans="1:11" ht="18.75" customHeight="1">
      <c r="A66" s="12" t="s">
        <v>107</v>
      </c>
      <c r="B66" s="35">
        <v>-2340.8</v>
      </c>
      <c r="C66" s="35">
        <v>-558.6</v>
      </c>
      <c r="D66" s="35">
        <v>-665</v>
      </c>
      <c r="E66" s="35">
        <v>-744.8</v>
      </c>
      <c r="F66" s="35">
        <v>-239.4</v>
      </c>
      <c r="G66" s="35">
        <v>-372.4</v>
      </c>
      <c r="H66" s="19">
        <v>0</v>
      </c>
      <c r="I66" s="19">
        <v>0</v>
      </c>
      <c r="J66" s="19">
        <v>0</v>
      </c>
      <c r="K66" s="35">
        <f t="shared" si="19"/>
        <v>-4920.999999999999</v>
      </c>
    </row>
    <row r="67" spans="1:11" ht="18.75" customHeight="1">
      <c r="A67" s="12" t="s">
        <v>53</v>
      </c>
      <c r="B67" s="35">
        <v>-55242.17</v>
      </c>
      <c r="C67" s="35">
        <v>-2609.16</v>
      </c>
      <c r="D67" s="35">
        <v>-27287.88</v>
      </c>
      <c r="E67" s="35">
        <v>-117156.09</v>
      </c>
      <c r="F67" s="35">
        <v>-92152.89</v>
      </c>
      <c r="G67" s="35">
        <v>-62435.83</v>
      </c>
      <c r="H67" s="19">
        <v>0</v>
      </c>
      <c r="I67" s="19">
        <v>0</v>
      </c>
      <c r="J67" s="19">
        <v>0</v>
      </c>
      <c r="K67" s="35">
        <f t="shared" si="19"/>
        <v>-356884.02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-17554.75</v>
      </c>
      <c r="C69" s="68">
        <f t="shared" si="21"/>
        <v>-50769.39</v>
      </c>
      <c r="D69" s="68">
        <f t="shared" si="21"/>
        <v>-21023.170000000002</v>
      </c>
      <c r="E69" s="68">
        <f t="shared" si="21"/>
        <v>-59486.060000000005</v>
      </c>
      <c r="F69" s="68">
        <f t="shared" si="21"/>
        <v>-45629.43</v>
      </c>
      <c r="G69" s="68">
        <f t="shared" si="21"/>
        <v>-965030.28</v>
      </c>
      <c r="H69" s="68">
        <f t="shared" si="21"/>
        <v>-18354.649999999998</v>
      </c>
      <c r="I69" s="68">
        <f t="shared" si="21"/>
        <v>-83091.29</v>
      </c>
      <c r="J69" s="68">
        <f t="shared" si="21"/>
        <v>-10377.62</v>
      </c>
      <c r="K69" s="68">
        <f t="shared" si="19"/>
        <v>-1271316.6400000001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68">
        <v>-3043.8</v>
      </c>
      <c r="C77" s="68">
        <v>-29627.73</v>
      </c>
      <c r="D77" s="19">
        <v>0</v>
      </c>
      <c r="E77" s="68">
        <v>-45521.3</v>
      </c>
      <c r="F77" s="68">
        <v>-26045.62</v>
      </c>
      <c r="G77" s="68">
        <v>-35780.92</v>
      </c>
      <c r="H77" s="68">
        <v>-4035.6</v>
      </c>
      <c r="I77" s="68">
        <v>-15706.15</v>
      </c>
      <c r="J77" s="19">
        <v>0</v>
      </c>
      <c r="K77" s="68">
        <f t="shared" si="19"/>
        <v>-159761.12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35">
        <v>-900000</v>
      </c>
      <c r="H82" s="19">
        <v>0</v>
      </c>
      <c r="I82" s="19">
        <v>0</v>
      </c>
      <c r="J82" s="19">
        <v>0</v>
      </c>
      <c r="K82" s="35">
        <f t="shared" si="19"/>
        <v>-900000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35">
        <v>1198152.54</v>
      </c>
      <c r="H101" s="19">
        <v>0</v>
      </c>
      <c r="I101" s="19">
        <v>0</v>
      </c>
      <c r="J101" s="19">
        <v>0</v>
      </c>
      <c r="K101" s="35">
        <f>SUM(B101:J101)</f>
        <v>1198152.54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1557238.6099999999</v>
      </c>
      <c r="C104" s="24">
        <f t="shared" si="22"/>
        <v>2288540.24</v>
      </c>
      <c r="D104" s="24">
        <f t="shared" si="22"/>
        <v>2734021.47</v>
      </c>
      <c r="E104" s="24">
        <f t="shared" si="22"/>
        <v>1359190.0899999999</v>
      </c>
      <c r="F104" s="24">
        <f t="shared" si="22"/>
        <v>1958095.61</v>
      </c>
      <c r="G104" s="24">
        <f t="shared" si="22"/>
        <v>3137410.5399999996</v>
      </c>
      <c r="H104" s="24">
        <f t="shared" si="22"/>
        <v>1510995.46</v>
      </c>
      <c r="I104" s="24">
        <f>+I105+I106</f>
        <v>537255.57</v>
      </c>
      <c r="J104" s="24">
        <f>+J105+J106</f>
        <v>959272.35</v>
      </c>
      <c r="K104" s="48">
        <f>SUM(B104:J104)</f>
        <v>16042019.94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1538328.17</v>
      </c>
      <c r="C105" s="24">
        <f t="shared" si="23"/>
        <v>2264653.1300000004</v>
      </c>
      <c r="D105" s="24">
        <f t="shared" si="23"/>
        <v>2708176.33</v>
      </c>
      <c r="E105" s="24">
        <f t="shared" si="23"/>
        <v>1336473.1199999999</v>
      </c>
      <c r="F105" s="24">
        <f t="shared" si="23"/>
        <v>1934311.9500000002</v>
      </c>
      <c r="G105" s="24">
        <f t="shared" si="23"/>
        <v>3107683.4699999997</v>
      </c>
      <c r="H105" s="24">
        <f t="shared" si="23"/>
        <v>1490739.07</v>
      </c>
      <c r="I105" s="24">
        <f t="shared" si="23"/>
        <v>537255.57</v>
      </c>
      <c r="J105" s="24">
        <f t="shared" si="23"/>
        <v>945249.94</v>
      </c>
      <c r="K105" s="48">
        <f>SUM(B105:J105)</f>
        <v>15862870.750000002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16042019.93</v>
      </c>
      <c r="L112" s="54"/>
    </row>
    <row r="113" spans="1:11" ht="18.75" customHeight="1">
      <c r="A113" s="26" t="s">
        <v>71</v>
      </c>
      <c r="B113" s="27">
        <v>196362.11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196362.11</v>
      </c>
    </row>
    <row r="114" spans="1:11" ht="18.75" customHeight="1">
      <c r="A114" s="26" t="s">
        <v>72</v>
      </c>
      <c r="B114" s="27">
        <v>1360876.49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1360876.49</v>
      </c>
    </row>
    <row r="115" spans="1:11" ht="18.75" customHeight="1">
      <c r="A115" s="26" t="s">
        <v>73</v>
      </c>
      <c r="B115" s="40">
        <v>0</v>
      </c>
      <c r="C115" s="27">
        <f>+C104</f>
        <v>2288540.24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2288540.24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2734021.47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2734021.47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1359190.0899999999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1359190.0899999999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386264.04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386264.04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721871.4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721871.4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94224.49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94224.49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755735.67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755735.67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859562.94</v>
      </c>
      <c r="H122" s="40">
        <v>0</v>
      </c>
      <c r="I122" s="40">
        <v>0</v>
      </c>
      <c r="J122" s="40">
        <v>0</v>
      </c>
      <c r="K122" s="41">
        <f t="shared" si="25"/>
        <v>859562.94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71468.35</v>
      </c>
      <c r="H123" s="40">
        <v>0</v>
      </c>
      <c r="I123" s="40">
        <v>0</v>
      </c>
      <c r="J123" s="40">
        <v>0</v>
      </c>
      <c r="K123" s="41">
        <f t="shared" si="25"/>
        <v>71468.35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420164.53</v>
      </c>
      <c r="H124" s="40">
        <v>0</v>
      </c>
      <c r="I124" s="40">
        <v>0</v>
      </c>
      <c r="J124" s="40">
        <v>0</v>
      </c>
      <c r="K124" s="41">
        <f t="shared" si="25"/>
        <v>420164.53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351946.3</v>
      </c>
      <c r="H125" s="40">
        <v>0</v>
      </c>
      <c r="I125" s="40">
        <v>0</v>
      </c>
      <c r="J125" s="40">
        <v>0</v>
      </c>
      <c r="K125" s="41">
        <f t="shared" si="25"/>
        <v>351946.3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1434268.43</v>
      </c>
      <c r="H126" s="40">
        <v>0</v>
      </c>
      <c r="I126" s="40">
        <v>0</v>
      </c>
      <c r="J126" s="40">
        <v>0</v>
      </c>
      <c r="K126" s="41">
        <f t="shared" si="25"/>
        <v>1434268.43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540815.29</v>
      </c>
      <c r="I127" s="40">
        <v>0</v>
      </c>
      <c r="J127" s="40">
        <v>0</v>
      </c>
      <c r="K127" s="41">
        <f t="shared" si="25"/>
        <v>540815.29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970180.17</v>
      </c>
      <c r="I128" s="40">
        <v>0</v>
      </c>
      <c r="J128" s="40">
        <v>0</v>
      </c>
      <c r="K128" s="41">
        <f t="shared" si="25"/>
        <v>970180.17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537255.57</v>
      </c>
      <c r="J129" s="40">
        <v>0</v>
      </c>
      <c r="K129" s="41">
        <f t="shared" si="25"/>
        <v>537255.57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959272.35</v>
      </c>
      <c r="K130" s="44">
        <f t="shared" si="25"/>
        <v>959272.35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5"/>
    </row>
    <row r="133" ht="18.75" customHeight="1">
      <c r="A133" s="39"/>
    </row>
    <row r="134" ht="15.75">
      <c r="A134" s="38"/>
    </row>
  </sheetData>
  <sheetProtection/>
  <mergeCells count="8">
    <mergeCell ref="A131:A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2016-09-22T18:26:28Z</dcterms:modified>
  <cp:category/>
  <cp:version/>
  <cp:contentType/>
  <cp:contentStatus/>
</cp:coreProperties>
</file>