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<sst xmlns="http://schemas.openxmlformats.org/spreadsheetml/2006/main" count="134" uniqueCount="134">
  <si>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</si>
  <si>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</si>
  <si>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</si>
  <si>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</si>
  <si>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</si>
  <si>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</si>
  <si>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</si>
  <si>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</si>
  <si>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</si>
  <si>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</si>
  <si>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</si>
  <si>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</si>
  <si>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</si>
  <si>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</si>
  <si>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</si>
  <si>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</si>
  <si>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</si>
  <si>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</si>
  <si>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</si>
  <si>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</si>
  <si>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</si>
  <si>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</si>
  <si>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</si>
  <si>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</si>
  <si>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</si>
  <si>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</si>
  <si>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</si>
  <si>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</si>
  <si>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</si>
  <si>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</si>
  <si>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</si>
  <si>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</si>
  <si>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</si>
  <si>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</si>
  <si>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</si>
  <si>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</si>
  <si>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</si>
  <si>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</si>
  <si>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</si>
  <si>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</si>
  <si>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</si>
  <si>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</si>
  <si>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</si>
  <si>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</si>
  <si>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</si>
  <si>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</si>
  <si>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</si>
  <si>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</si>
  <si>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</si>
  <si>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</si>
  <si>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</si>
  <si>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</si>
  <si>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</si>
  <si>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</si>
  <si>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</si>
  <si>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</si>
  <si>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</si>
  <si>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</si>
  <si>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</si>
  <si>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</si>
  <si>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</si>
  <si>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</si>
  <si>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</si>
  <si>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</si>
  <si>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</si>
  <si>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</si>
  <si>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</si>
  <si>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</si>
  <si>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</si>
  <si>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</si>
  <si>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</si>
  <si>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</si>
  <si>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</si>
  <si>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</si>
  <si>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</si>
  <si>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</si>
  <si>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</si>
  <si>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</si>
  <si>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</si>
  <si>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</si>
  <si>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</si>
  <si>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</si>
  <si>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</si>
  <si>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</si>
  <si>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</si>
  <si>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</si>
  <si>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</si>
  <si>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</si>
  <si>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</si>
  <si>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</si>
  <si>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</si>
  <si>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</si>
  <si>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</si>
  <si>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</si>
  <si>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</si>
  <si>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</si>
  <si>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</si>
  <si>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</si>
  <si>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</si>
  <si>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</si>
  <si>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</si>
  <si>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</si>
  <si>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</si>
  <si>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</si>
  <si>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</si>
  <si>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</si>
  <si>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</si>
  <si>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</si>
  <si>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</si>
  <si>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</si>
  <si>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</si>
  <si>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</si>
  <si>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</si>
  <si>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</si>
  <si>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</si>
  <si>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</si>
  <si>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</si>
  <si>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</si>
  <si>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</si>
  <si>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</si>
  <si>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</si>
  <si>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</si>
  <si>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</si>
  <si>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</si>
  <si>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</si>
  <si>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</si>
  <si>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</si>
  <si>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</si>
  <si>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</si>
  <si>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</si>
  <si>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</si>
  <si>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</si>
  <si>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</si>
  <si>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15/09/16 - VENCIMENTO 27/09/16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</si>
</sst>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633870</v>
      </c>
      <c r="C7" s="9">
        <f t="shared" si="0"/>
        <v>806112</v>
      </c>
      <c r="D7" s="9">
        <f t="shared" si="0"/>
        <v>840477</v>
      </c>
      <c r="E7" s="9">
        <f t="shared" si="0"/>
        <v>559976</v>
      </c>
      <c r="F7" s="9">
        <f t="shared" si="0"/>
        <v>763893</v>
      </c>
      <c r="G7" s="9">
        <f t="shared" si="0"/>
        <v>1267757</v>
      </c>
      <c r="H7" s="9">
        <f t="shared" si="0"/>
        <v>593241</v>
      </c>
      <c r="I7" s="9">
        <f t="shared" si="0"/>
        <v>128579</v>
      </c>
      <c r="J7" s="9">
        <f t="shared" si="0"/>
        <v>337963</v>
      </c>
      <c r="K7" s="9">
        <f t="shared" si="0"/>
        <v>5931868</v>
      </c>
      <c r="L7" s="52"/>
    </row>
    <row r="8" spans="1:11" ht="17.25" customHeight="1">
      <c r="A8" s="10" t="s">
        <v>99</v>
      </c>
      <c r="B8" s="11">
        <f>B9+B12+B16</f>
        <v>305150</v>
      </c>
      <c r="C8" s="11">
        <f aca="true" t="shared" si="1" ref="C8:J8">C9+C12+C16</f>
        <v>396561</v>
      </c>
      <c r="D8" s="11">
        <f t="shared" si="1"/>
        <v>387074</v>
      </c>
      <c r="E8" s="11">
        <f t="shared" si="1"/>
        <v>276532</v>
      </c>
      <c r="F8" s="11">
        <f t="shared" si="1"/>
        <v>367009</v>
      </c>
      <c r="G8" s="11">
        <f t="shared" si="1"/>
        <v>613287</v>
      </c>
      <c r="H8" s="11">
        <f t="shared" si="1"/>
        <v>312368</v>
      </c>
      <c r="I8" s="11">
        <f t="shared" si="1"/>
        <v>57339</v>
      </c>
      <c r="J8" s="11">
        <f t="shared" si="1"/>
        <v>152119</v>
      </c>
      <c r="K8" s="11">
        <f>SUM(B8:J8)</f>
        <v>2867439</v>
      </c>
    </row>
    <row r="9" spans="1:11" ht="17.25" customHeight="1">
      <c r="A9" s="15" t="s">
        <v>17</v>
      </c>
      <c r="B9" s="13">
        <f>+B10+B11</f>
        <v>34976</v>
      </c>
      <c r="C9" s="13">
        <f aca="true" t="shared" si="2" ref="C9:J9">+C10+C11</f>
        <v>48258</v>
      </c>
      <c r="D9" s="13">
        <f t="shared" si="2"/>
        <v>41165</v>
      </c>
      <c r="E9" s="13">
        <f t="shared" si="2"/>
        <v>32481</v>
      </c>
      <c r="F9" s="13">
        <f t="shared" si="2"/>
        <v>37086</v>
      </c>
      <c r="G9" s="13">
        <f t="shared" si="2"/>
        <v>47992</v>
      </c>
      <c r="H9" s="13">
        <f t="shared" si="2"/>
        <v>45676</v>
      </c>
      <c r="I9" s="13">
        <f t="shared" si="2"/>
        <v>7965</v>
      </c>
      <c r="J9" s="13">
        <f t="shared" si="2"/>
        <v>15045</v>
      </c>
      <c r="K9" s="11">
        <f>SUM(B9:J9)</f>
        <v>310644</v>
      </c>
    </row>
    <row r="10" spans="1:11" ht="17.25" customHeight="1">
      <c r="A10" s="29" t="s">
        <v>18</v>
      </c>
      <c r="B10" s="13">
        <v>34976</v>
      </c>
      <c r="C10" s="13">
        <v>48258</v>
      </c>
      <c r="D10" s="13">
        <v>41165</v>
      </c>
      <c r="E10" s="13">
        <v>32481</v>
      </c>
      <c r="F10" s="13">
        <v>37086</v>
      </c>
      <c r="G10" s="13">
        <v>47992</v>
      </c>
      <c r="H10" s="13">
        <v>45676</v>
      </c>
      <c r="I10" s="13">
        <v>7965</v>
      </c>
      <c r="J10" s="13">
        <v>15045</v>
      </c>
      <c r="K10" s="11">
        <f>SUM(B10:J10)</f>
        <v>310644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229487</v>
      </c>
      <c r="C12" s="17">
        <f t="shared" si="3"/>
        <v>298395</v>
      </c>
      <c r="D12" s="17">
        <f t="shared" si="3"/>
        <v>295430</v>
      </c>
      <c r="E12" s="17">
        <f t="shared" si="3"/>
        <v>209141</v>
      </c>
      <c r="F12" s="17">
        <f t="shared" si="3"/>
        <v>275088</v>
      </c>
      <c r="G12" s="17">
        <f t="shared" si="3"/>
        <v>468648</v>
      </c>
      <c r="H12" s="17">
        <f t="shared" si="3"/>
        <v>229726</v>
      </c>
      <c r="I12" s="17">
        <f t="shared" si="3"/>
        <v>41454</v>
      </c>
      <c r="J12" s="17">
        <f t="shared" si="3"/>
        <v>116811</v>
      </c>
      <c r="K12" s="11">
        <f aca="true" t="shared" si="4" ref="K12:K27">SUM(B12:J12)</f>
        <v>2164180</v>
      </c>
    </row>
    <row r="13" spans="1:13" ht="17.25" customHeight="1">
      <c r="A13" s="14" t="s">
        <v>20</v>
      </c>
      <c r="B13" s="13">
        <v>107203</v>
      </c>
      <c r="C13" s="13">
        <v>149213</v>
      </c>
      <c r="D13" s="13">
        <v>151987</v>
      </c>
      <c r="E13" s="13">
        <v>104329</v>
      </c>
      <c r="F13" s="13">
        <v>135548</v>
      </c>
      <c r="G13" s="13">
        <v>218230</v>
      </c>
      <c r="H13" s="13">
        <v>102332</v>
      </c>
      <c r="I13" s="13">
        <v>22633</v>
      </c>
      <c r="J13" s="13">
        <v>60327</v>
      </c>
      <c r="K13" s="11">
        <f t="shared" si="4"/>
        <v>1051802</v>
      </c>
      <c r="L13" s="52"/>
      <c r="M13" s="53"/>
    </row>
    <row r="14" spans="1:12" ht="17.25" customHeight="1">
      <c r="A14" s="14" t="s">
        <v>21</v>
      </c>
      <c r="B14" s="13">
        <v>110977</v>
      </c>
      <c r="C14" s="13">
        <v>132125</v>
      </c>
      <c r="D14" s="13">
        <v>131398</v>
      </c>
      <c r="E14" s="13">
        <v>94202</v>
      </c>
      <c r="F14" s="13">
        <v>128164</v>
      </c>
      <c r="G14" s="13">
        <v>232830</v>
      </c>
      <c r="H14" s="13">
        <v>108513</v>
      </c>
      <c r="I14" s="13">
        <v>15944</v>
      </c>
      <c r="J14" s="13">
        <v>52663</v>
      </c>
      <c r="K14" s="11">
        <f t="shared" si="4"/>
        <v>1006816</v>
      </c>
      <c r="L14" s="52"/>
    </row>
    <row r="15" spans="1:11" ht="17.25" customHeight="1">
      <c r="A15" s="14" t="s">
        <v>22</v>
      </c>
      <c r="B15" s="13">
        <v>11307</v>
      </c>
      <c r="C15" s="13">
        <v>17057</v>
      </c>
      <c r="D15" s="13">
        <v>12045</v>
      </c>
      <c r="E15" s="13">
        <v>10610</v>
      </c>
      <c r="F15" s="13">
        <v>11376</v>
      </c>
      <c r="G15" s="13">
        <v>17588</v>
      </c>
      <c r="H15" s="13">
        <v>18881</v>
      </c>
      <c r="I15" s="13">
        <v>2877</v>
      </c>
      <c r="J15" s="13">
        <v>3821</v>
      </c>
      <c r="K15" s="11">
        <f t="shared" si="4"/>
        <v>105562</v>
      </c>
    </row>
    <row r="16" spans="1:11" ht="17.25" customHeight="1">
      <c r="A16" s="15" t="s">
        <v>95</v>
      </c>
      <c r="B16" s="13">
        <f>B17+B18+B19</f>
        <v>40687</v>
      </c>
      <c r="C16" s="13">
        <f aca="true" t="shared" si="5" ref="C16:J16">C17+C18+C19</f>
        <v>49908</v>
      </c>
      <c r="D16" s="13">
        <f t="shared" si="5"/>
        <v>50479</v>
      </c>
      <c r="E16" s="13">
        <f t="shared" si="5"/>
        <v>34910</v>
      </c>
      <c r="F16" s="13">
        <f t="shared" si="5"/>
        <v>54835</v>
      </c>
      <c r="G16" s="13">
        <f t="shared" si="5"/>
        <v>96647</v>
      </c>
      <c r="H16" s="13">
        <f t="shared" si="5"/>
        <v>36966</v>
      </c>
      <c r="I16" s="13">
        <f t="shared" si="5"/>
        <v>7920</v>
      </c>
      <c r="J16" s="13">
        <f t="shared" si="5"/>
        <v>20263</v>
      </c>
      <c r="K16" s="11">
        <f t="shared" si="4"/>
        <v>392615</v>
      </c>
    </row>
    <row r="17" spans="1:11" ht="17.25" customHeight="1">
      <c r="A17" s="14" t="s">
        <v>96</v>
      </c>
      <c r="B17" s="13">
        <v>23525</v>
      </c>
      <c r="C17" s="13">
        <v>31407</v>
      </c>
      <c r="D17" s="13">
        <v>29916</v>
      </c>
      <c r="E17" s="13">
        <v>20662</v>
      </c>
      <c r="F17" s="13">
        <v>32890</v>
      </c>
      <c r="G17" s="13">
        <v>55200</v>
      </c>
      <c r="H17" s="13">
        <v>22586</v>
      </c>
      <c r="I17" s="13">
        <v>5081</v>
      </c>
      <c r="J17" s="13">
        <v>11959</v>
      </c>
      <c r="K17" s="11">
        <f t="shared" si="4"/>
        <v>233226</v>
      </c>
    </row>
    <row r="18" spans="1:11" ht="17.25" customHeight="1">
      <c r="A18" s="14" t="s">
        <v>97</v>
      </c>
      <c r="B18" s="13">
        <v>14713</v>
      </c>
      <c r="C18" s="13">
        <v>15174</v>
      </c>
      <c r="D18" s="13">
        <v>18441</v>
      </c>
      <c r="E18" s="13">
        <v>12295</v>
      </c>
      <c r="F18" s="13">
        <v>19633</v>
      </c>
      <c r="G18" s="13">
        <v>37801</v>
      </c>
      <c r="H18" s="13">
        <v>10992</v>
      </c>
      <c r="I18" s="13">
        <v>2354</v>
      </c>
      <c r="J18" s="13">
        <v>7474</v>
      </c>
      <c r="K18" s="11">
        <f t="shared" si="4"/>
        <v>138877</v>
      </c>
    </row>
    <row r="19" spans="1:11" ht="17.25" customHeight="1">
      <c r="A19" s="14" t="s">
        <v>98</v>
      </c>
      <c r="B19" s="13">
        <v>2449</v>
      </c>
      <c r="C19" s="13">
        <v>3327</v>
      </c>
      <c r="D19" s="13">
        <v>2122</v>
      </c>
      <c r="E19" s="13">
        <v>1953</v>
      </c>
      <c r="F19" s="13">
        <v>2312</v>
      </c>
      <c r="G19" s="13">
        <v>3646</v>
      </c>
      <c r="H19" s="13">
        <v>3388</v>
      </c>
      <c r="I19" s="13">
        <v>485</v>
      </c>
      <c r="J19" s="13">
        <v>830</v>
      </c>
      <c r="K19" s="11">
        <f t="shared" si="4"/>
        <v>20512</v>
      </c>
    </row>
    <row r="20" spans="1:11" ht="17.25" customHeight="1">
      <c r="A20" s="16" t="s">
        <v>23</v>
      </c>
      <c r="B20" s="11">
        <f>+B21+B22+B23</f>
        <v>161910</v>
      </c>
      <c r="C20" s="11">
        <f aca="true" t="shared" si="6" ref="C20:J20">+C21+C22+C23</f>
        <v>182527</v>
      </c>
      <c r="D20" s="11">
        <f t="shared" si="6"/>
        <v>210448</v>
      </c>
      <c r="E20" s="11">
        <f t="shared" si="6"/>
        <v>132302</v>
      </c>
      <c r="F20" s="11">
        <f t="shared" si="6"/>
        <v>207550</v>
      </c>
      <c r="G20" s="11">
        <f t="shared" si="6"/>
        <v>385373</v>
      </c>
      <c r="H20" s="11">
        <f t="shared" si="6"/>
        <v>141024</v>
      </c>
      <c r="I20" s="11">
        <f t="shared" si="6"/>
        <v>32116</v>
      </c>
      <c r="J20" s="11">
        <f t="shared" si="6"/>
        <v>78901</v>
      </c>
      <c r="K20" s="11">
        <f t="shared" si="4"/>
        <v>1532151</v>
      </c>
    </row>
    <row r="21" spans="1:12" ht="17.25" customHeight="1">
      <c r="A21" s="12" t="s">
        <v>24</v>
      </c>
      <c r="B21" s="13">
        <v>84332</v>
      </c>
      <c r="C21" s="13">
        <v>104588</v>
      </c>
      <c r="D21" s="13">
        <v>121531</v>
      </c>
      <c r="E21" s="13">
        <v>75077</v>
      </c>
      <c r="F21" s="13">
        <v>115134</v>
      </c>
      <c r="G21" s="13">
        <v>198124</v>
      </c>
      <c r="H21" s="13">
        <v>76807</v>
      </c>
      <c r="I21" s="13">
        <v>19578</v>
      </c>
      <c r="J21" s="13">
        <v>44352</v>
      </c>
      <c r="K21" s="11">
        <f t="shared" si="4"/>
        <v>839523</v>
      </c>
      <c r="L21" s="52"/>
    </row>
    <row r="22" spans="1:12" ht="17.25" customHeight="1">
      <c r="A22" s="12" t="s">
        <v>25</v>
      </c>
      <c r="B22" s="13">
        <v>72627</v>
      </c>
      <c r="C22" s="13">
        <v>71783</v>
      </c>
      <c r="D22" s="13">
        <v>83746</v>
      </c>
      <c r="E22" s="13">
        <v>53634</v>
      </c>
      <c r="F22" s="13">
        <v>87621</v>
      </c>
      <c r="G22" s="13">
        <v>178699</v>
      </c>
      <c r="H22" s="13">
        <v>57885</v>
      </c>
      <c r="I22" s="13">
        <v>11464</v>
      </c>
      <c r="J22" s="13">
        <v>32859</v>
      </c>
      <c r="K22" s="11">
        <f t="shared" si="4"/>
        <v>650318</v>
      </c>
      <c r="L22" s="52"/>
    </row>
    <row r="23" spans="1:11" ht="17.25" customHeight="1">
      <c r="A23" s="12" t="s">
        <v>26</v>
      </c>
      <c r="B23" s="13">
        <v>4951</v>
      </c>
      <c r="C23" s="13">
        <v>6156</v>
      </c>
      <c r="D23" s="13">
        <v>5171</v>
      </c>
      <c r="E23" s="13">
        <v>3591</v>
      </c>
      <c r="F23" s="13">
        <v>4795</v>
      </c>
      <c r="G23" s="13">
        <v>8550</v>
      </c>
      <c r="H23" s="13">
        <v>6332</v>
      </c>
      <c r="I23" s="13">
        <v>1074</v>
      </c>
      <c r="J23" s="13">
        <v>1690</v>
      </c>
      <c r="K23" s="11">
        <f t="shared" si="4"/>
        <v>42310</v>
      </c>
    </row>
    <row r="24" spans="1:11" ht="17.25" customHeight="1">
      <c r="A24" s="16" t="s">
        <v>27</v>
      </c>
      <c r="B24" s="13">
        <f>+B25+B26</f>
        <v>166810</v>
      </c>
      <c r="C24" s="13">
        <f aca="true" t="shared" si="7" ref="C24:J24">+C25+C26</f>
        <v>227024</v>
      </c>
      <c r="D24" s="13">
        <f t="shared" si="7"/>
        <v>242955</v>
      </c>
      <c r="E24" s="13">
        <f t="shared" si="7"/>
        <v>151142</v>
      </c>
      <c r="F24" s="13">
        <f t="shared" si="7"/>
        <v>189334</v>
      </c>
      <c r="G24" s="13">
        <f t="shared" si="7"/>
        <v>269097</v>
      </c>
      <c r="H24" s="13">
        <f t="shared" si="7"/>
        <v>130871</v>
      </c>
      <c r="I24" s="13">
        <f t="shared" si="7"/>
        <v>39124</v>
      </c>
      <c r="J24" s="13">
        <f t="shared" si="7"/>
        <v>106943</v>
      </c>
      <c r="K24" s="11">
        <f t="shared" si="4"/>
        <v>1523300</v>
      </c>
    </row>
    <row r="25" spans="1:12" ht="17.25" customHeight="1">
      <c r="A25" s="12" t="s">
        <v>131</v>
      </c>
      <c r="B25" s="13">
        <v>69115</v>
      </c>
      <c r="C25" s="13">
        <v>103681</v>
      </c>
      <c r="D25" s="13">
        <v>118149</v>
      </c>
      <c r="E25" s="13">
        <v>71966</v>
      </c>
      <c r="F25" s="13">
        <v>84734</v>
      </c>
      <c r="G25" s="13">
        <v>112915</v>
      </c>
      <c r="H25" s="13">
        <v>56106</v>
      </c>
      <c r="I25" s="13">
        <v>21403</v>
      </c>
      <c r="J25" s="13">
        <v>49340</v>
      </c>
      <c r="K25" s="11">
        <f t="shared" si="4"/>
        <v>687409</v>
      </c>
      <c r="L25" s="52"/>
    </row>
    <row r="26" spans="1:12" ht="17.25" customHeight="1">
      <c r="A26" s="12" t="s">
        <v>132</v>
      </c>
      <c r="B26" s="13">
        <v>97695</v>
      </c>
      <c r="C26" s="13">
        <v>123343</v>
      </c>
      <c r="D26" s="13">
        <v>124806</v>
      </c>
      <c r="E26" s="13">
        <v>79176</v>
      </c>
      <c r="F26" s="13">
        <v>104600</v>
      </c>
      <c r="G26" s="13">
        <v>156182</v>
      </c>
      <c r="H26" s="13">
        <v>74765</v>
      </c>
      <c r="I26" s="13">
        <v>17721</v>
      </c>
      <c r="J26" s="13">
        <v>57603</v>
      </c>
      <c r="K26" s="11">
        <f t="shared" si="4"/>
        <v>835891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8978</v>
      </c>
      <c r="I27" s="11">
        <v>0</v>
      </c>
      <c r="J27" s="11">
        <v>0</v>
      </c>
      <c r="K27" s="11">
        <f t="shared" si="4"/>
        <v>8978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6830.34</v>
      </c>
      <c r="I35" s="19">
        <v>0</v>
      </c>
      <c r="J35" s="19">
        <v>0</v>
      </c>
      <c r="K35" s="23">
        <f>SUM(B35:J35)</f>
        <v>6830.34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1781103.9499999997</v>
      </c>
      <c r="C47" s="22">
        <f aca="true" t="shared" si="12" ref="C47:H47">+C48+C57</f>
        <v>2531505.34</v>
      </c>
      <c r="D47" s="22">
        <f t="shared" si="12"/>
        <v>2969361.82</v>
      </c>
      <c r="E47" s="22">
        <f t="shared" si="12"/>
        <v>1690254</v>
      </c>
      <c r="F47" s="22">
        <f t="shared" si="12"/>
        <v>2275598.1000000006</v>
      </c>
      <c r="G47" s="22">
        <f t="shared" si="12"/>
        <v>3183222.92</v>
      </c>
      <c r="H47" s="22">
        <f t="shared" si="12"/>
        <v>1718869.03</v>
      </c>
      <c r="I47" s="22">
        <f>+I48+I57</f>
        <v>650556.82</v>
      </c>
      <c r="J47" s="22">
        <f>+J48+J57</f>
        <v>1029351.14</v>
      </c>
      <c r="K47" s="22">
        <f>SUM(B47:J47)</f>
        <v>17829823.12</v>
      </c>
    </row>
    <row r="48" spans="1:11" ht="17.25" customHeight="1">
      <c r="A48" s="16" t="s">
        <v>113</v>
      </c>
      <c r="B48" s="23">
        <f>SUM(B49:B56)</f>
        <v>1762193.5099999998</v>
      </c>
      <c r="C48" s="23">
        <f aca="true" t="shared" si="13" ref="C48:J48">SUM(C49:C56)</f>
        <v>2507618.23</v>
      </c>
      <c r="D48" s="23">
        <f t="shared" si="13"/>
        <v>2943516.6799999997</v>
      </c>
      <c r="E48" s="23">
        <f t="shared" si="13"/>
        <v>1667537.03</v>
      </c>
      <c r="F48" s="23">
        <f t="shared" si="13"/>
        <v>2251814.4400000004</v>
      </c>
      <c r="G48" s="23">
        <f t="shared" si="13"/>
        <v>3153495.85</v>
      </c>
      <c r="H48" s="23">
        <f t="shared" si="13"/>
        <v>1698612.6400000001</v>
      </c>
      <c r="I48" s="23">
        <f t="shared" si="13"/>
        <v>650556.82</v>
      </c>
      <c r="J48" s="23">
        <f t="shared" si="13"/>
        <v>1015328.73</v>
      </c>
      <c r="K48" s="23">
        <f aca="true" t="shared" si="14" ref="K48:K57">SUM(B48:J48)</f>
        <v>17650673.93</v>
      </c>
    </row>
    <row r="49" spans="1:11" ht="17.25" customHeight="1">
      <c r="A49" s="34" t="s">
        <v>44</v>
      </c>
      <c r="B49" s="23">
        <f aca="true" t="shared" si="15" ref="B49:H49">ROUND(B30*B7,2)</f>
        <v>1761144.41</v>
      </c>
      <c r="C49" s="23">
        <f t="shared" si="15"/>
        <v>2500236.98</v>
      </c>
      <c r="D49" s="23">
        <f t="shared" si="15"/>
        <v>2941333.31</v>
      </c>
      <c r="E49" s="23">
        <f t="shared" si="15"/>
        <v>1666656.57</v>
      </c>
      <c r="F49" s="23">
        <f t="shared" si="15"/>
        <v>2250123.22</v>
      </c>
      <c r="G49" s="23">
        <f t="shared" si="15"/>
        <v>3151010.02</v>
      </c>
      <c r="H49" s="23">
        <f t="shared" si="15"/>
        <v>1690796.17</v>
      </c>
      <c r="I49" s="23">
        <f>ROUND(I30*I7,2)</f>
        <v>649491.1</v>
      </c>
      <c r="J49" s="23">
        <f>ROUND(J30*J7,2)</f>
        <v>1013111.69</v>
      </c>
      <c r="K49" s="23">
        <f t="shared" si="14"/>
        <v>17623903.47</v>
      </c>
    </row>
    <row r="50" spans="1:11" ht="17.25" customHeight="1">
      <c r="A50" s="34" t="s">
        <v>45</v>
      </c>
      <c r="B50" s="19">
        <v>0</v>
      </c>
      <c r="C50" s="23">
        <f>ROUND(C31*C7,2)</f>
        <v>5557.48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5557.48</v>
      </c>
    </row>
    <row r="51" spans="1:11" ht="17.25" customHeight="1">
      <c r="A51" s="67" t="s">
        <v>106</v>
      </c>
      <c r="B51" s="68">
        <f aca="true" t="shared" si="16" ref="B51:H51">ROUND(B32*B7,2)</f>
        <v>-3042.58</v>
      </c>
      <c r="C51" s="68">
        <f t="shared" si="16"/>
        <v>-3949.95</v>
      </c>
      <c r="D51" s="68">
        <f t="shared" si="16"/>
        <v>-4202.39</v>
      </c>
      <c r="E51" s="68">
        <f t="shared" si="16"/>
        <v>-2564.94</v>
      </c>
      <c r="F51" s="68">
        <f t="shared" si="16"/>
        <v>-3590.3</v>
      </c>
      <c r="G51" s="68">
        <f t="shared" si="16"/>
        <v>-4944.25</v>
      </c>
      <c r="H51" s="68">
        <f t="shared" si="16"/>
        <v>-2728.91</v>
      </c>
      <c r="I51" s="19">
        <v>0</v>
      </c>
      <c r="J51" s="19">
        <v>0</v>
      </c>
      <c r="K51" s="68">
        <f>SUM(B51:J51)</f>
        <v>-25023.32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6830.34</v>
      </c>
      <c r="I53" s="31">
        <f>+I35</f>
        <v>0</v>
      </c>
      <c r="J53" s="31">
        <f>+J35</f>
        <v>0</v>
      </c>
      <c r="K53" s="23">
        <f t="shared" si="14"/>
        <v>6830.34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-383734.6</v>
      </c>
      <c r="C61" s="35">
        <f t="shared" si="17"/>
        <v>-210292.15</v>
      </c>
      <c r="D61" s="35">
        <f t="shared" si="17"/>
        <v>-252744.11</v>
      </c>
      <c r="E61" s="35">
        <f t="shared" si="17"/>
        <v>-484455.79</v>
      </c>
      <c r="F61" s="35">
        <f t="shared" si="17"/>
        <v>-471297.27999999997</v>
      </c>
      <c r="G61" s="35">
        <f t="shared" si="17"/>
        <v>-410942.18</v>
      </c>
      <c r="H61" s="35">
        <f t="shared" si="17"/>
        <v>-187887.84999999998</v>
      </c>
      <c r="I61" s="35">
        <f t="shared" si="17"/>
        <v>-97652.14</v>
      </c>
      <c r="J61" s="35">
        <f t="shared" si="17"/>
        <v>-67548.62</v>
      </c>
      <c r="K61" s="35">
        <f>SUM(B61:J61)</f>
        <v>-2566554.72</v>
      </c>
    </row>
    <row r="62" spans="1:11" ht="18.75" customHeight="1">
      <c r="A62" s="16" t="s">
        <v>75</v>
      </c>
      <c r="B62" s="35">
        <f aca="true" t="shared" si="18" ref="B62:J62">B63+B64+B65+B66+B67+B68</f>
        <v>-369223.64999999997</v>
      </c>
      <c r="C62" s="35">
        <f t="shared" si="18"/>
        <v>-189150.49</v>
      </c>
      <c r="D62" s="35">
        <f t="shared" si="18"/>
        <v>-231720.93999999997</v>
      </c>
      <c r="E62" s="35">
        <f t="shared" si="18"/>
        <v>-470491.02999999997</v>
      </c>
      <c r="F62" s="35">
        <f t="shared" si="18"/>
        <v>-451713.47</v>
      </c>
      <c r="G62" s="35">
        <f t="shared" si="18"/>
        <v>-381692.82</v>
      </c>
      <c r="H62" s="35">
        <f t="shared" si="18"/>
        <v>-173568.8</v>
      </c>
      <c r="I62" s="35">
        <f t="shared" si="18"/>
        <v>-30267</v>
      </c>
      <c r="J62" s="35">
        <f t="shared" si="18"/>
        <v>-57171</v>
      </c>
      <c r="K62" s="35">
        <f aca="true" t="shared" si="19" ref="K62:K91">SUM(B62:J62)</f>
        <v>-2354999.1999999997</v>
      </c>
    </row>
    <row r="63" spans="1:11" ht="18.75" customHeight="1">
      <c r="A63" s="12" t="s">
        <v>76</v>
      </c>
      <c r="B63" s="35">
        <f>-ROUND(B9*$D$3,2)</f>
        <v>-132908.8</v>
      </c>
      <c r="C63" s="35">
        <f aca="true" t="shared" si="20" ref="C63:J63">-ROUND(C9*$D$3,2)</f>
        <v>-183380.4</v>
      </c>
      <c r="D63" s="35">
        <f t="shared" si="20"/>
        <v>-156427</v>
      </c>
      <c r="E63" s="35">
        <f t="shared" si="20"/>
        <v>-123427.8</v>
      </c>
      <c r="F63" s="35">
        <f t="shared" si="20"/>
        <v>-140926.8</v>
      </c>
      <c r="G63" s="35">
        <f t="shared" si="20"/>
        <v>-182369.6</v>
      </c>
      <c r="H63" s="35">
        <f t="shared" si="20"/>
        <v>-173568.8</v>
      </c>
      <c r="I63" s="35">
        <f t="shared" si="20"/>
        <v>-30267</v>
      </c>
      <c r="J63" s="35">
        <f t="shared" si="20"/>
        <v>-57171</v>
      </c>
      <c r="K63" s="35">
        <f t="shared" si="19"/>
        <v>-1180447.2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-3192</v>
      </c>
      <c r="C65" s="35">
        <v>-501.6</v>
      </c>
      <c r="D65" s="35">
        <v>-896.8</v>
      </c>
      <c r="E65" s="35">
        <v>-2903.2</v>
      </c>
      <c r="F65" s="35">
        <v>-2093.8</v>
      </c>
      <c r="G65" s="35">
        <v>-1531.4</v>
      </c>
      <c r="H65" s="19">
        <v>0</v>
      </c>
      <c r="I65" s="19">
        <v>0</v>
      </c>
      <c r="J65" s="19">
        <v>0</v>
      </c>
      <c r="K65" s="35">
        <f t="shared" si="19"/>
        <v>-11118.8</v>
      </c>
    </row>
    <row r="66" spans="1:11" ht="18.75" customHeight="1">
      <c r="A66" s="12" t="s">
        <v>107</v>
      </c>
      <c r="B66" s="35">
        <v>-4221.8</v>
      </c>
      <c r="C66" s="35">
        <v>-798</v>
      </c>
      <c r="D66" s="35">
        <v>-1542.8</v>
      </c>
      <c r="E66" s="35">
        <v>-1542.8</v>
      </c>
      <c r="F66" s="35">
        <v>-319.2</v>
      </c>
      <c r="G66" s="35">
        <v>-1516.2</v>
      </c>
      <c r="H66" s="19">
        <v>0</v>
      </c>
      <c r="I66" s="19">
        <v>0</v>
      </c>
      <c r="J66" s="19">
        <v>0</v>
      </c>
      <c r="K66" s="35">
        <f t="shared" si="19"/>
        <v>-9940.800000000001</v>
      </c>
    </row>
    <row r="67" spans="1:11" ht="18.75" customHeight="1">
      <c r="A67" s="12" t="s">
        <v>53</v>
      </c>
      <c r="B67" s="35">
        <v>-228901.05</v>
      </c>
      <c r="C67" s="35">
        <v>-4470.49</v>
      </c>
      <c r="D67" s="35">
        <v>-72854.34</v>
      </c>
      <c r="E67" s="35">
        <v>-342617.23</v>
      </c>
      <c r="F67" s="35">
        <v>-308373.67</v>
      </c>
      <c r="G67" s="35">
        <v>-196275.62</v>
      </c>
      <c r="H67" s="19">
        <v>0</v>
      </c>
      <c r="I67" s="19">
        <v>0</v>
      </c>
      <c r="J67" s="19">
        <v>0</v>
      </c>
      <c r="K67" s="35">
        <f t="shared" si="19"/>
        <v>-1153492.4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1397369.3499999999</v>
      </c>
      <c r="C104" s="24">
        <f t="shared" si="22"/>
        <v>2321213.19</v>
      </c>
      <c r="D104" s="24">
        <f t="shared" si="22"/>
        <v>2716617.71</v>
      </c>
      <c r="E104" s="24">
        <f t="shared" si="22"/>
        <v>1205798.21</v>
      </c>
      <c r="F104" s="24">
        <f t="shared" si="22"/>
        <v>1804300.8200000003</v>
      </c>
      <c r="G104" s="24">
        <f t="shared" si="22"/>
        <v>2772280.74</v>
      </c>
      <c r="H104" s="24">
        <f t="shared" si="22"/>
        <v>1530981.18</v>
      </c>
      <c r="I104" s="24">
        <f>+I105+I106</f>
        <v>552904.6799999999</v>
      </c>
      <c r="J104" s="24">
        <f>+J105+J106</f>
        <v>961802.52</v>
      </c>
      <c r="K104" s="48">
        <f>SUM(B104:J104)</f>
        <v>15263268.4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1378458.91</v>
      </c>
      <c r="C105" s="24">
        <f t="shared" si="23"/>
        <v>2297326.08</v>
      </c>
      <c r="D105" s="24">
        <f t="shared" si="23"/>
        <v>2690772.57</v>
      </c>
      <c r="E105" s="24">
        <f t="shared" si="23"/>
        <v>1183081.24</v>
      </c>
      <c r="F105" s="24">
        <f t="shared" si="23"/>
        <v>1780517.1600000004</v>
      </c>
      <c r="G105" s="24">
        <f t="shared" si="23"/>
        <v>2742553.6700000004</v>
      </c>
      <c r="H105" s="24">
        <f t="shared" si="23"/>
        <v>1510724.79</v>
      </c>
      <c r="I105" s="24">
        <f t="shared" si="23"/>
        <v>552904.6799999999</v>
      </c>
      <c r="J105" s="24">
        <f t="shared" si="23"/>
        <v>947780.11</v>
      </c>
      <c r="K105" s="48">
        <f>SUM(B105:J105)</f>
        <v>15084119.21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15263268.43</v>
      </c>
      <c r="L112" s="54"/>
    </row>
    <row r="113" spans="1:11" ht="18.75" customHeight="1">
      <c r="A113" s="26" t="s">
        <v>71</v>
      </c>
      <c r="B113" s="27">
        <v>175789.06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175789.06</v>
      </c>
    </row>
    <row r="114" spans="1:11" ht="18.75" customHeight="1">
      <c r="A114" s="26" t="s">
        <v>72</v>
      </c>
      <c r="B114" s="27">
        <v>1221580.29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1221580.29</v>
      </c>
    </row>
    <row r="115" spans="1:11" ht="18.75" customHeight="1">
      <c r="A115" s="26" t="s">
        <v>73</v>
      </c>
      <c r="B115" s="40">
        <v>0</v>
      </c>
      <c r="C115" s="27">
        <f>+C104</f>
        <v>2321213.19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2321213.19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2716617.71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2716617.71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1205798.21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1205798.21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393249.67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393249.67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733051.11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733051.11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77253.55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77253.55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600746.49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600746.49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835933.08</v>
      </c>
      <c r="H122" s="40">
        <v>0</v>
      </c>
      <c r="I122" s="40">
        <v>0</v>
      </c>
      <c r="J122" s="40">
        <v>0</v>
      </c>
      <c r="K122" s="41">
        <f t="shared" si="25"/>
        <v>835933.08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64168.75</v>
      </c>
      <c r="H123" s="40">
        <v>0</v>
      </c>
      <c r="I123" s="40">
        <v>0</v>
      </c>
      <c r="J123" s="40">
        <v>0</v>
      </c>
      <c r="K123" s="41">
        <f t="shared" si="25"/>
        <v>64168.75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411076.99</v>
      </c>
      <c r="H124" s="40">
        <v>0</v>
      </c>
      <c r="I124" s="40">
        <v>0</v>
      </c>
      <c r="J124" s="40">
        <v>0</v>
      </c>
      <c r="K124" s="41">
        <f t="shared" si="25"/>
        <v>411076.99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399182.82</v>
      </c>
      <c r="H125" s="40">
        <v>0</v>
      </c>
      <c r="I125" s="40">
        <v>0</v>
      </c>
      <c r="J125" s="40">
        <v>0</v>
      </c>
      <c r="K125" s="41">
        <f t="shared" si="25"/>
        <v>399182.82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1061919.13</v>
      </c>
      <c r="H126" s="40">
        <v>0</v>
      </c>
      <c r="I126" s="40">
        <v>0</v>
      </c>
      <c r="J126" s="40">
        <v>0</v>
      </c>
      <c r="K126" s="41">
        <f t="shared" si="25"/>
        <v>1061919.13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549323.83</v>
      </c>
      <c r="I127" s="40">
        <v>0</v>
      </c>
      <c r="J127" s="40">
        <v>0</v>
      </c>
      <c r="K127" s="41">
        <f t="shared" si="25"/>
        <v>549323.83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981657.36</v>
      </c>
      <c r="I128" s="40">
        <v>0</v>
      </c>
      <c r="J128" s="40">
        <v>0</v>
      </c>
      <c r="K128" s="41">
        <f t="shared" si="25"/>
        <v>981657.36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552904.68</v>
      </c>
      <c r="J129" s="40">
        <v>0</v>
      </c>
      <c r="K129" s="41">
        <f t="shared" si="25"/>
        <v>552904.68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961802.51</v>
      </c>
      <c r="K130" s="44">
        <f t="shared" si="25"/>
        <v>961802.51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2016-09-26T18:47:07Z</dcterms:modified>
  <cp:category/>
  <cp:version/>
  <cp:contentType/>
  <cp:contentStatus/>
</cp:coreProperties>
</file>