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<sst xmlns="http://schemas.openxmlformats.org/spreadsheetml/2006/main" count="136" uniqueCount="136">
  <si>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</si>
  <si>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</si>
  <si>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</si>
  <si>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</si>
  <si>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</si>
  <si>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</si>
  <si>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</si>
  <si>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</si>
  <si>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</si>
  <si>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</si>
  <si>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</si>
  <si>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</si>
  <si>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</si>
  <si>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</si>
  <si>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</si>
  <si>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</si>
  <si>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</si>
  <si>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</si>
  <si>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</si>
  <si>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</si>
  <si>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</si>
  <si>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</si>
  <si>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</si>
  <si>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</si>
  <si>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</si>
  <si>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</si>
  <si>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</si>
  <si>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</si>
  <si>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</si>
  <si>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</si>
  <si>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</si>
  <si>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</si>
  <si>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</si>
  <si>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</si>
  <si>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</si>
  <si>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</si>
  <si>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</si>
  <si>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</si>
  <si>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</si>
  <si>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</si>
  <si>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</si>
  <si>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</si>
  <si>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</si>
  <si>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</si>
  <si>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</si>
  <si>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</si>
  <si>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</si>
  <si>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</si>
  <si>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</si>
  <si>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</si>
  <si>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</si>
  <si>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</si>
  <si>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</si>
  <si>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</si>
  <si>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</si>
  <si>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</si>
  <si>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</si>
  <si>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</si>
  <si>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</si>
  <si>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</si>
  <si>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</si>
  <si>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</si>
  <si>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</si>
  <si>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</si>
  <si>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</si>
  <si>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</si>
  <si>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</si>
  <si>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</si>
  <si>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</si>
  <si>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</si>
  <si>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</si>
  <si>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</si>
  <si>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</si>
  <si>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</si>
  <si>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</si>
  <si>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</si>
  <si>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</si>
  <si>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</si>
  <si>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</si>
  <si>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</si>
  <si>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</si>
  <si>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</si>
  <si>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</si>
  <si>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</si>
  <si>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</si>
  <si>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</si>
  <si>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</si>
  <si>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</si>
  <si>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</si>
  <si>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</si>
  <si>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</si>
  <si>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</si>
  <si>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</si>
  <si>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</si>
  <si>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</si>
  <si>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</si>
  <si>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</si>
  <si>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</si>
  <si>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</si>
  <si>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</si>
  <si>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</si>
  <si>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</si>
  <si>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</si>
  <si>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</si>
  <si>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</si>
  <si>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</si>
  <si>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</si>
  <si>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</si>
  <si>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</si>
  <si>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</si>
  <si>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</si>
  <si>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</si>
  <si>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</si>
  <si>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</si>
  <si>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</si>
  <si>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</si>
  <si>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</si>
  <si>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</si>
  <si>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</si>
  <si>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</si>
  <si>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</si>
  <si>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</si>
  <si>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</si>
  <si>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</si>
  <si>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</si>
  <si>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</si>
  <si>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</si>
  <si>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</si>
  <si>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</si>
  <si>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</si>
  <si>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</si>
  <si>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16/09/16 - VENCIMENTO 28/09/16</t>
  </si>
  <si>
    <t>6.3. Revisão de Remuneração pelo Transporte Coletivo ¹</t>
  </si>
  <si>
    <t>6.4. Revisão de Remuneração pelo Serviço Atende ²</t>
  </si>
  <si>
    <t xml:space="preserve">      ¹ Ajuste dos valores da energia para tração (trólebus) de junho/16.</t>
  </si>
  <si>
    <t xml:space="preserve">      ² Frota operacional e horas extras.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</si>
</sst>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1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3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612030</v>
      </c>
      <c r="C7" s="9">
        <f t="shared" si="0"/>
        <v>778561</v>
      </c>
      <c r="D7" s="9">
        <f t="shared" si="0"/>
        <v>818262</v>
      </c>
      <c r="E7" s="9">
        <f t="shared" si="0"/>
        <v>539348</v>
      </c>
      <c r="F7" s="9">
        <f t="shared" si="0"/>
        <v>734665</v>
      </c>
      <c r="G7" s="9">
        <f t="shared" si="0"/>
        <v>1227445</v>
      </c>
      <c r="H7" s="9">
        <f t="shared" si="0"/>
        <v>570829</v>
      </c>
      <c r="I7" s="9">
        <f t="shared" si="0"/>
        <v>124253</v>
      </c>
      <c r="J7" s="9">
        <f t="shared" si="0"/>
        <v>329633</v>
      </c>
      <c r="K7" s="9">
        <f t="shared" si="0"/>
        <v>5735026</v>
      </c>
      <c r="L7" s="52"/>
    </row>
    <row r="8" spans="1:11" ht="17.25" customHeight="1">
      <c r="A8" s="10" t="s">
        <v>99</v>
      </c>
      <c r="B8" s="11">
        <f>B9+B12+B16</f>
        <v>295132</v>
      </c>
      <c r="C8" s="11">
        <f aca="true" t="shared" si="1" ref="C8:J8">C9+C12+C16</f>
        <v>385667</v>
      </c>
      <c r="D8" s="11">
        <f t="shared" si="1"/>
        <v>380892</v>
      </c>
      <c r="E8" s="11">
        <f t="shared" si="1"/>
        <v>268607</v>
      </c>
      <c r="F8" s="11">
        <f t="shared" si="1"/>
        <v>356220</v>
      </c>
      <c r="G8" s="11">
        <f t="shared" si="1"/>
        <v>597182</v>
      </c>
      <c r="H8" s="11">
        <f t="shared" si="1"/>
        <v>302022</v>
      </c>
      <c r="I8" s="11">
        <f t="shared" si="1"/>
        <v>55891</v>
      </c>
      <c r="J8" s="11">
        <f t="shared" si="1"/>
        <v>150511</v>
      </c>
      <c r="K8" s="11">
        <f>SUM(B8:J8)</f>
        <v>2792124</v>
      </c>
    </row>
    <row r="9" spans="1:11" ht="17.25" customHeight="1">
      <c r="A9" s="15" t="s">
        <v>17</v>
      </c>
      <c r="B9" s="13">
        <f>+B10+B11</f>
        <v>35088</v>
      </c>
      <c r="C9" s="13">
        <f aca="true" t="shared" si="2" ref="C9:J9">+C10+C11</f>
        <v>49143</v>
      </c>
      <c r="D9" s="13">
        <f t="shared" si="2"/>
        <v>42787</v>
      </c>
      <c r="E9" s="13">
        <f t="shared" si="2"/>
        <v>33046</v>
      </c>
      <c r="F9" s="13">
        <f t="shared" si="2"/>
        <v>37183</v>
      </c>
      <c r="G9" s="13">
        <f t="shared" si="2"/>
        <v>48224</v>
      </c>
      <c r="H9" s="13">
        <f t="shared" si="2"/>
        <v>44571</v>
      </c>
      <c r="I9" s="13">
        <f t="shared" si="2"/>
        <v>7971</v>
      </c>
      <c r="J9" s="13">
        <f t="shared" si="2"/>
        <v>16065</v>
      </c>
      <c r="K9" s="11">
        <f>SUM(B9:J9)</f>
        <v>314078</v>
      </c>
    </row>
    <row r="10" spans="1:11" ht="17.25" customHeight="1">
      <c r="A10" s="29" t="s">
        <v>18</v>
      </c>
      <c r="B10" s="13">
        <v>35088</v>
      </c>
      <c r="C10" s="13">
        <v>49143</v>
      </c>
      <c r="D10" s="13">
        <v>42787</v>
      </c>
      <c r="E10" s="13">
        <v>33046</v>
      </c>
      <c r="F10" s="13">
        <v>37183</v>
      </c>
      <c r="G10" s="13">
        <v>48224</v>
      </c>
      <c r="H10" s="13">
        <v>44571</v>
      </c>
      <c r="I10" s="13">
        <v>7971</v>
      </c>
      <c r="J10" s="13">
        <v>16065</v>
      </c>
      <c r="K10" s="11">
        <f>SUM(B10:J10)</f>
        <v>314078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220576</v>
      </c>
      <c r="C12" s="17">
        <f t="shared" si="3"/>
        <v>288254</v>
      </c>
      <c r="D12" s="17">
        <f t="shared" si="3"/>
        <v>288840</v>
      </c>
      <c r="E12" s="17">
        <f t="shared" si="3"/>
        <v>201341</v>
      </c>
      <c r="F12" s="17">
        <f t="shared" si="3"/>
        <v>265578</v>
      </c>
      <c r="G12" s="17">
        <f t="shared" si="3"/>
        <v>454237</v>
      </c>
      <c r="H12" s="17">
        <f t="shared" si="3"/>
        <v>221249</v>
      </c>
      <c r="I12" s="17">
        <f t="shared" si="3"/>
        <v>40278</v>
      </c>
      <c r="J12" s="17">
        <f t="shared" si="3"/>
        <v>114420</v>
      </c>
      <c r="K12" s="11">
        <f aca="true" t="shared" si="4" ref="K12:K27">SUM(B12:J12)</f>
        <v>2094773</v>
      </c>
    </row>
    <row r="13" spans="1:13" ht="17.25" customHeight="1">
      <c r="A13" s="14" t="s">
        <v>20</v>
      </c>
      <c r="B13" s="13">
        <v>103368</v>
      </c>
      <c r="C13" s="13">
        <v>145224</v>
      </c>
      <c r="D13" s="13">
        <v>149726</v>
      </c>
      <c r="E13" s="13">
        <v>100978</v>
      </c>
      <c r="F13" s="13">
        <v>131333</v>
      </c>
      <c r="G13" s="13">
        <v>212994</v>
      </c>
      <c r="H13" s="13">
        <v>99513</v>
      </c>
      <c r="I13" s="13">
        <v>22099</v>
      </c>
      <c r="J13" s="13">
        <v>59517</v>
      </c>
      <c r="K13" s="11">
        <f t="shared" si="4"/>
        <v>1024752</v>
      </c>
      <c r="L13" s="52"/>
      <c r="M13" s="53"/>
    </row>
    <row r="14" spans="1:12" ht="17.25" customHeight="1">
      <c r="A14" s="14" t="s">
        <v>21</v>
      </c>
      <c r="B14" s="13">
        <v>106563</v>
      </c>
      <c r="C14" s="13">
        <v>127487</v>
      </c>
      <c r="D14" s="13">
        <v>127930</v>
      </c>
      <c r="E14" s="13">
        <v>90577</v>
      </c>
      <c r="F14" s="13">
        <v>123804</v>
      </c>
      <c r="G14" s="13">
        <v>225072</v>
      </c>
      <c r="H14" s="13">
        <v>104852</v>
      </c>
      <c r="I14" s="13">
        <v>15565</v>
      </c>
      <c r="J14" s="13">
        <v>51378</v>
      </c>
      <c r="K14" s="11">
        <f t="shared" si="4"/>
        <v>973228</v>
      </c>
      <c r="L14" s="52"/>
    </row>
    <row r="15" spans="1:11" ht="17.25" customHeight="1">
      <c r="A15" s="14" t="s">
        <v>22</v>
      </c>
      <c r="B15" s="13">
        <v>10645</v>
      </c>
      <c r="C15" s="13">
        <v>15543</v>
      </c>
      <c r="D15" s="13">
        <v>11184</v>
      </c>
      <c r="E15" s="13">
        <v>9786</v>
      </c>
      <c r="F15" s="13">
        <v>10441</v>
      </c>
      <c r="G15" s="13">
        <v>16171</v>
      </c>
      <c r="H15" s="13">
        <v>16884</v>
      </c>
      <c r="I15" s="13">
        <v>2614</v>
      </c>
      <c r="J15" s="13">
        <v>3525</v>
      </c>
      <c r="K15" s="11">
        <f t="shared" si="4"/>
        <v>96793</v>
      </c>
    </row>
    <row r="16" spans="1:11" ht="17.25" customHeight="1">
      <c r="A16" s="15" t="s">
        <v>95</v>
      </c>
      <c r="B16" s="13">
        <f>B17+B18+B19</f>
        <v>39468</v>
      </c>
      <c r="C16" s="13">
        <f aca="true" t="shared" si="5" ref="C16:J16">C17+C18+C19</f>
        <v>48270</v>
      </c>
      <c r="D16" s="13">
        <f t="shared" si="5"/>
        <v>49265</v>
      </c>
      <c r="E16" s="13">
        <f t="shared" si="5"/>
        <v>34220</v>
      </c>
      <c r="F16" s="13">
        <f t="shared" si="5"/>
        <v>53459</v>
      </c>
      <c r="G16" s="13">
        <f t="shared" si="5"/>
        <v>94721</v>
      </c>
      <c r="H16" s="13">
        <f t="shared" si="5"/>
        <v>36202</v>
      </c>
      <c r="I16" s="13">
        <f t="shared" si="5"/>
        <v>7642</v>
      </c>
      <c r="J16" s="13">
        <f t="shared" si="5"/>
        <v>20026</v>
      </c>
      <c r="K16" s="11">
        <f t="shared" si="4"/>
        <v>383273</v>
      </c>
    </row>
    <row r="17" spans="1:11" ht="17.25" customHeight="1">
      <c r="A17" s="14" t="s">
        <v>96</v>
      </c>
      <c r="B17" s="13">
        <v>22905</v>
      </c>
      <c r="C17" s="13">
        <v>30348</v>
      </c>
      <c r="D17" s="13">
        <v>29234</v>
      </c>
      <c r="E17" s="13">
        <v>20272</v>
      </c>
      <c r="F17" s="13">
        <v>31985</v>
      </c>
      <c r="G17" s="13">
        <v>53969</v>
      </c>
      <c r="H17" s="13">
        <v>22179</v>
      </c>
      <c r="I17" s="13">
        <v>4795</v>
      </c>
      <c r="J17" s="13">
        <v>11809</v>
      </c>
      <c r="K17" s="11">
        <f t="shared" si="4"/>
        <v>227496</v>
      </c>
    </row>
    <row r="18" spans="1:11" ht="17.25" customHeight="1">
      <c r="A18" s="14" t="s">
        <v>97</v>
      </c>
      <c r="B18" s="13">
        <v>14262</v>
      </c>
      <c r="C18" s="13">
        <v>14810</v>
      </c>
      <c r="D18" s="13">
        <v>18021</v>
      </c>
      <c r="E18" s="13">
        <v>12132</v>
      </c>
      <c r="F18" s="13">
        <v>19377</v>
      </c>
      <c r="G18" s="13">
        <v>37312</v>
      </c>
      <c r="H18" s="13">
        <v>10855</v>
      </c>
      <c r="I18" s="13">
        <v>2378</v>
      </c>
      <c r="J18" s="13">
        <v>7380</v>
      </c>
      <c r="K18" s="11">
        <f t="shared" si="4"/>
        <v>136527</v>
      </c>
    </row>
    <row r="19" spans="1:11" ht="17.25" customHeight="1">
      <c r="A19" s="14" t="s">
        <v>98</v>
      </c>
      <c r="B19" s="13">
        <v>2301</v>
      </c>
      <c r="C19" s="13">
        <v>3112</v>
      </c>
      <c r="D19" s="13">
        <v>2010</v>
      </c>
      <c r="E19" s="13">
        <v>1816</v>
      </c>
      <c r="F19" s="13">
        <v>2097</v>
      </c>
      <c r="G19" s="13">
        <v>3440</v>
      </c>
      <c r="H19" s="13">
        <v>3168</v>
      </c>
      <c r="I19" s="13">
        <v>469</v>
      </c>
      <c r="J19" s="13">
        <v>837</v>
      </c>
      <c r="K19" s="11">
        <f t="shared" si="4"/>
        <v>19250</v>
      </c>
    </row>
    <row r="20" spans="1:11" ht="17.25" customHeight="1">
      <c r="A20" s="16" t="s">
        <v>23</v>
      </c>
      <c r="B20" s="11">
        <f>+B21+B22+B23</f>
        <v>157470</v>
      </c>
      <c r="C20" s="11">
        <f aca="true" t="shared" si="6" ref="C20:J20">+C21+C22+C23</f>
        <v>177055</v>
      </c>
      <c r="D20" s="11">
        <f t="shared" si="6"/>
        <v>203276</v>
      </c>
      <c r="E20" s="11">
        <f t="shared" si="6"/>
        <v>127616</v>
      </c>
      <c r="F20" s="11">
        <f t="shared" si="6"/>
        <v>201021</v>
      </c>
      <c r="G20" s="11">
        <f t="shared" si="6"/>
        <v>376364</v>
      </c>
      <c r="H20" s="11">
        <f t="shared" si="6"/>
        <v>135558</v>
      </c>
      <c r="I20" s="11">
        <f t="shared" si="6"/>
        <v>31404</v>
      </c>
      <c r="J20" s="11">
        <f t="shared" si="6"/>
        <v>76752</v>
      </c>
      <c r="K20" s="11">
        <f t="shared" si="4"/>
        <v>1486516</v>
      </c>
    </row>
    <row r="21" spans="1:12" ht="17.25" customHeight="1">
      <c r="A21" s="12" t="s">
        <v>24</v>
      </c>
      <c r="B21" s="13">
        <v>82440</v>
      </c>
      <c r="C21" s="13">
        <v>101965</v>
      </c>
      <c r="D21" s="13">
        <v>118743</v>
      </c>
      <c r="E21" s="13">
        <v>72628</v>
      </c>
      <c r="F21" s="13">
        <v>111880</v>
      </c>
      <c r="G21" s="13">
        <v>193708</v>
      </c>
      <c r="H21" s="13">
        <v>74028</v>
      </c>
      <c r="I21" s="13">
        <v>19290</v>
      </c>
      <c r="J21" s="13">
        <v>43818</v>
      </c>
      <c r="K21" s="11">
        <f t="shared" si="4"/>
        <v>818500</v>
      </c>
      <c r="L21" s="52"/>
    </row>
    <row r="22" spans="1:12" ht="17.25" customHeight="1">
      <c r="A22" s="12" t="s">
        <v>25</v>
      </c>
      <c r="B22" s="13">
        <v>70231</v>
      </c>
      <c r="C22" s="13">
        <v>69311</v>
      </c>
      <c r="D22" s="13">
        <v>79843</v>
      </c>
      <c r="E22" s="13">
        <v>51615</v>
      </c>
      <c r="F22" s="13">
        <v>84688</v>
      </c>
      <c r="G22" s="13">
        <v>174502</v>
      </c>
      <c r="H22" s="13">
        <v>55925</v>
      </c>
      <c r="I22" s="13">
        <v>11058</v>
      </c>
      <c r="J22" s="13">
        <v>31370</v>
      </c>
      <c r="K22" s="11">
        <f t="shared" si="4"/>
        <v>628543</v>
      </c>
      <c r="L22" s="52"/>
    </row>
    <row r="23" spans="1:11" ht="17.25" customHeight="1">
      <c r="A23" s="12" t="s">
        <v>26</v>
      </c>
      <c r="B23" s="13">
        <v>4799</v>
      </c>
      <c r="C23" s="13">
        <v>5779</v>
      </c>
      <c r="D23" s="13">
        <v>4690</v>
      </c>
      <c r="E23" s="13">
        <v>3373</v>
      </c>
      <c r="F23" s="13">
        <v>4453</v>
      </c>
      <c r="G23" s="13">
        <v>8154</v>
      </c>
      <c r="H23" s="13">
        <v>5605</v>
      </c>
      <c r="I23" s="13">
        <v>1056</v>
      </c>
      <c r="J23" s="13">
        <v>1564</v>
      </c>
      <c r="K23" s="11">
        <f t="shared" si="4"/>
        <v>39473</v>
      </c>
    </row>
    <row r="24" spans="1:11" ht="17.25" customHeight="1">
      <c r="A24" s="16" t="s">
        <v>27</v>
      </c>
      <c r="B24" s="13">
        <f>+B25+B26</f>
        <v>159428</v>
      </c>
      <c r="C24" s="13">
        <f aca="true" t="shared" si="7" ref="C24:J24">+C25+C26</f>
        <v>215839</v>
      </c>
      <c r="D24" s="13">
        <f t="shared" si="7"/>
        <v>234094</v>
      </c>
      <c r="E24" s="13">
        <f t="shared" si="7"/>
        <v>143125</v>
      </c>
      <c r="F24" s="13">
        <f t="shared" si="7"/>
        <v>177424</v>
      </c>
      <c r="G24" s="13">
        <f t="shared" si="7"/>
        <v>253899</v>
      </c>
      <c r="H24" s="13">
        <f t="shared" si="7"/>
        <v>124691</v>
      </c>
      <c r="I24" s="13">
        <f t="shared" si="7"/>
        <v>36958</v>
      </c>
      <c r="J24" s="13">
        <f t="shared" si="7"/>
        <v>102370</v>
      </c>
      <c r="K24" s="11">
        <f t="shared" si="4"/>
        <v>1447828</v>
      </c>
    </row>
    <row r="25" spans="1:12" ht="17.25" customHeight="1">
      <c r="A25" s="12" t="s">
        <v>129</v>
      </c>
      <c r="B25" s="13">
        <v>65822</v>
      </c>
      <c r="C25" s="13">
        <v>99029</v>
      </c>
      <c r="D25" s="13">
        <v>115807</v>
      </c>
      <c r="E25" s="13">
        <v>67821</v>
      </c>
      <c r="F25" s="13">
        <v>78777</v>
      </c>
      <c r="G25" s="13">
        <v>105593</v>
      </c>
      <c r="H25" s="13">
        <v>53124</v>
      </c>
      <c r="I25" s="13">
        <v>20243</v>
      </c>
      <c r="J25" s="13">
        <v>47596</v>
      </c>
      <c r="K25" s="11">
        <f t="shared" si="4"/>
        <v>653812</v>
      </c>
      <c r="L25" s="52"/>
    </row>
    <row r="26" spans="1:12" ht="17.25" customHeight="1">
      <c r="A26" s="12" t="s">
        <v>130</v>
      </c>
      <c r="B26" s="13">
        <v>93606</v>
      </c>
      <c r="C26" s="13">
        <v>116810</v>
      </c>
      <c r="D26" s="13">
        <v>118287</v>
      </c>
      <c r="E26" s="13">
        <v>75304</v>
      </c>
      <c r="F26" s="13">
        <v>98647</v>
      </c>
      <c r="G26" s="13">
        <v>148306</v>
      </c>
      <c r="H26" s="13">
        <v>71567</v>
      </c>
      <c r="I26" s="13">
        <v>16715</v>
      </c>
      <c r="J26" s="13">
        <v>54774</v>
      </c>
      <c r="K26" s="11">
        <f t="shared" si="4"/>
        <v>794016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8558</v>
      </c>
      <c r="I27" s="11">
        <v>0</v>
      </c>
      <c r="J27" s="11">
        <v>0</v>
      </c>
      <c r="K27" s="11">
        <f t="shared" si="4"/>
        <v>8558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104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8027.38</v>
      </c>
      <c r="I35" s="19">
        <v>0</v>
      </c>
      <c r="J35" s="19">
        <v>0</v>
      </c>
      <c r="K35" s="23">
        <f>SUM(B35:J35)</f>
        <v>8027.38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103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1720528.5299999998</v>
      </c>
      <c r="C47" s="22">
        <f aca="true" t="shared" si="12" ref="C47:H47">+C48+C57</f>
        <v>2445998.2199999997</v>
      </c>
      <c r="D47" s="22">
        <f t="shared" si="12"/>
        <v>2891729.29</v>
      </c>
      <c r="E47" s="22">
        <f t="shared" si="12"/>
        <v>1628953.3599999999</v>
      </c>
      <c r="F47" s="22">
        <f t="shared" si="12"/>
        <v>2189641.47</v>
      </c>
      <c r="G47" s="22">
        <f t="shared" si="12"/>
        <v>3083184.6599999997</v>
      </c>
      <c r="H47" s="22">
        <f t="shared" si="12"/>
        <v>1656292.7299999997</v>
      </c>
      <c r="I47" s="22">
        <f>+I48+I57</f>
        <v>628704.9</v>
      </c>
      <c r="J47" s="22">
        <f>+J48+J57</f>
        <v>1004380.29</v>
      </c>
      <c r="K47" s="22">
        <f>SUM(B47:J47)</f>
        <v>17249413.45</v>
      </c>
    </row>
    <row r="48" spans="1:11" ht="17.25" customHeight="1">
      <c r="A48" s="16" t="s">
        <v>112</v>
      </c>
      <c r="B48" s="23">
        <f>SUM(B49:B56)</f>
        <v>1701618.0899999999</v>
      </c>
      <c r="C48" s="23">
        <f aca="true" t="shared" si="13" ref="C48:J48">SUM(C49:C56)</f>
        <v>2422111.11</v>
      </c>
      <c r="D48" s="23">
        <f t="shared" si="13"/>
        <v>2865884.15</v>
      </c>
      <c r="E48" s="23">
        <f t="shared" si="13"/>
        <v>1606236.39</v>
      </c>
      <c r="F48" s="23">
        <f t="shared" si="13"/>
        <v>2165857.81</v>
      </c>
      <c r="G48" s="23">
        <f t="shared" si="13"/>
        <v>3053457.59</v>
      </c>
      <c r="H48" s="23">
        <f t="shared" si="13"/>
        <v>1636036.3399999999</v>
      </c>
      <c r="I48" s="23">
        <f t="shared" si="13"/>
        <v>628704.9</v>
      </c>
      <c r="J48" s="23">
        <f t="shared" si="13"/>
        <v>990357.88</v>
      </c>
      <c r="K48" s="23">
        <f aca="true" t="shared" si="14" ref="K48:K57">SUM(B48:J48)</f>
        <v>17070264.26</v>
      </c>
    </row>
    <row r="49" spans="1:11" ht="17.25" customHeight="1">
      <c r="A49" s="34" t="s">
        <v>44</v>
      </c>
      <c r="B49" s="23">
        <f aca="true" t="shared" si="15" ref="B49:H49">ROUND(B30*B7,2)</f>
        <v>1700464.15</v>
      </c>
      <c r="C49" s="23">
        <f t="shared" si="15"/>
        <v>2414784.8</v>
      </c>
      <c r="D49" s="23">
        <f t="shared" si="15"/>
        <v>2863589.7</v>
      </c>
      <c r="E49" s="23">
        <f t="shared" si="15"/>
        <v>1605261.45</v>
      </c>
      <c r="F49" s="23">
        <f t="shared" si="15"/>
        <v>2164029.22</v>
      </c>
      <c r="G49" s="23">
        <f t="shared" si="15"/>
        <v>3050814.55</v>
      </c>
      <c r="H49" s="23">
        <f t="shared" si="15"/>
        <v>1626919.73</v>
      </c>
      <c r="I49" s="23">
        <f>ROUND(I30*I7,2)</f>
        <v>627639.18</v>
      </c>
      <c r="J49" s="23">
        <f>ROUND(J30*J7,2)</f>
        <v>988140.84</v>
      </c>
      <c r="K49" s="23">
        <f t="shared" si="14"/>
        <v>17041643.62</v>
      </c>
    </row>
    <row r="50" spans="1:11" ht="17.25" customHeight="1">
      <c r="A50" s="34" t="s">
        <v>45</v>
      </c>
      <c r="B50" s="19">
        <v>0</v>
      </c>
      <c r="C50" s="23">
        <f>ROUND(C31*C7,2)</f>
        <v>5367.54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5367.54</v>
      </c>
    </row>
    <row r="51" spans="1:11" ht="17.25" customHeight="1">
      <c r="A51" s="67" t="s">
        <v>105</v>
      </c>
      <c r="B51" s="68">
        <f aca="true" t="shared" si="16" ref="B51:H51">ROUND(B32*B7,2)</f>
        <v>-2937.74</v>
      </c>
      <c r="C51" s="68">
        <f t="shared" si="16"/>
        <v>-3814.95</v>
      </c>
      <c r="D51" s="68">
        <f t="shared" si="16"/>
        <v>-4091.31</v>
      </c>
      <c r="E51" s="68">
        <f t="shared" si="16"/>
        <v>-2470.46</v>
      </c>
      <c r="F51" s="68">
        <f t="shared" si="16"/>
        <v>-3452.93</v>
      </c>
      <c r="G51" s="68">
        <f t="shared" si="16"/>
        <v>-4787.04</v>
      </c>
      <c r="H51" s="68">
        <f t="shared" si="16"/>
        <v>-2625.81</v>
      </c>
      <c r="I51" s="19">
        <v>0</v>
      </c>
      <c r="J51" s="19">
        <v>0</v>
      </c>
      <c r="K51" s="68">
        <f>SUM(B51:J51)</f>
        <v>-24180.24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8027.38</v>
      </c>
      <c r="I53" s="31">
        <f>+I35</f>
        <v>0</v>
      </c>
      <c r="J53" s="31">
        <f>+J35</f>
        <v>0</v>
      </c>
      <c r="K53" s="23">
        <f t="shared" si="14"/>
        <v>8027.38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-208946.79999999996</v>
      </c>
      <c r="C61" s="35">
        <f t="shared" si="17"/>
        <v>-256121.18999999997</v>
      </c>
      <c r="D61" s="35">
        <f t="shared" si="17"/>
        <v>-257705.56000000003</v>
      </c>
      <c r="E61" s="35">
        <f t="shared" si="17"/>
        <v>-300429.73</v>
      </c>
      <c r="F61" s="35">
        <f t="shared" si="17"/>
        <v>-304840.57</v>
      </c>
      <c r="G61" s="35">
        <f t="shared" si="17"/>
        <v>-316284.85000000003</v>
      </c>
      <c r="H61" s="35">
        <f t="shared" si="17"/>
        <v>-240647.64</v>
      </c>
      <c r="I61" s="35">
        <f t="shared" si="17"/>
        <v>-268168.42</v>
      </c>
      <c r="J61" s="35">
        <f t="shared" si="17"/>
        <v>-83809.47</v>
      </c>
      <c r="K61" s="35">
        <f>SUM(B61:J61)</f>
        <v>-2236954.23</v>
      </c>
    </row>
    <row r="62" spans="1:11" ht="18.75" customHeight="1">
      <c r="A62" s="16" t="s">
        <v>75</v>
      </c>
      <c r="B62" s="35">
        <f aca="true" t="shared" si="18" ref="B62:J62">B63+B64+B65+B66+B67+B68</f>
        <v>-181153.32999999996</v>
      </c>
      <c r="C62" s="35">
        <f t="shared" si="18"/>
        <v>-188812.16999999998</v>
      </c>
      <c r="D62" s="35">
        <f t="shared" si="18"/>
        <v>-181309.48</v>
      </c>
      <c r="E62" s="35">
        <f t="shared" si="18"/>
        <v>-251891.5</v>
      </c>
      <c r="F62" s="35">
        <f t="shared" si="18"/>
        <v>-223344.07</v>
      </c>
      <c r="G62" s="35">
        <f t="shared" si="18"/>
        <v>-245049.92</v>
      </c>
      <c r="H62" s="35">
        <f t="shared" si="18"/>
        <v>-169369.8</v>
      </c>
      <c r="I62" s="35">
        <f t="shared" si="18"/>
        <v>-30289.8</v>
      </c>
      <c r="J62" s="35">
        <f t="shared" si="18"/>
        <v>-61047</v>
      </c>
      <c r="K62" s="35">
        <f aca="true" t="shared" si="19" ref="K62:K91">SUM(B62:J62)</f>
        <v>-1532267.07</v>
      </c>
    </row>
    <row r="63" spans="1:11" ht="18.75" customHeight="1">
      <c r="A63" s="12" t="s">
        <v>76</v>
      </c>
      <c r="B63" s="35">
        <f>-ROUND(B9*$D$3,2)</f>
        <v>-133334.4</v>
      </c>
      <c r="C63" s="35">
        <f aca="true" t="shared" si="20" ref="C63:J63">-ROUND(C9*$D$3,2)</f>
        <v>-186743.4</v>
      </c>
      <c r="D63" s="35">
        <f t="shared" si="20"/>
        <v>-162590.6</v>
      </c>
      <c r="E63" s="35">
        <f t="shared" si="20"/>
        <v>-125574.8</v>
      </c>
      <c r="F63" s="35">
        <f t="shared" si="20"/>
        <v>-141295.4</v>
      </c>
      <c r="G63" s="35">
        <f t="shared" si="20"/>
        <v>-183251.2</v>
      </c>
      <c r="H63" s="35">
        <f t="shared" si="20"/>
        <v>-169369.8</v>
      </c>
      <c r="I63" s="35">
        <f t="shared" si="20"/>
        <v>-30289.8</v>
      </c>
      <c r="J63" s="35">
        <f t="shared" si="20"/>
        <v>-61047</v>
      </c>
      <c r="K63" s="35">
        <f t="shared" si="19"/>
        <v>-1193496.4000000001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-573.8</v>
      </c>
      <c r="C65" s="35">
        <v>-186.2</v>
      </c>
      <c r="D65" s="35">
        <v>-178.6</v>
      </c>
      <c r="E65" s="35">
        <v>-855</v>
      </c>
      <c r="F65" s="35">
        <v>-657.4</v>
      </c>
      <c r="G65" s="35">
        <v>-452.2</v>
      </c>
      <c r="H65" s="19">
        <v>0</v>
      </c>
      <c r="I65" s="19">
        <v>0</v>
      </c>
      <c r="J65" s="19">
        <v>0</v>
      </c>
      <c r="K65" s="35">
        <f t="shared" si="19"/>
        <v>-2903.2</v>
      </c>
    </row>
    <row r="66" spans="1:11" ht="18.75" customHeight="1">
      <c r="A66" s="12" t="s">
        <v>106</v>
      </c>
      <c r="B66" s="35">
        <v>-896.8</v>
      </c>
      <c r="C66" s="35">
        <v>-345.8</v>
      </c>
      <c r="D66" s="35">
        <v>-399</v>
      </c>
      <c r="E66" s="35">
        <v>-372.4</v>
      </c>
      <c r="F66" s="35">
        <v>-186.2</v>
      </c>
      <c r="G66" s="35">
        <v>-478.8</v>
      </c>
      <c r="H66" s="19">
        <v>0</v>
      </c>
      <c r="I66" s="19">
        <v>0</v>
      </c>
      <c r="J66" s="19">
        <v>0</v>
      </c>
      <c r="K66" s="35">
        <f t="shared" si="19"/>
        <v>-2679</v>
      </c>
    </row>
    <row r="67" spans="1:11" ht="18.75" customHeight="1">
      <c r="A67" s="12" t="s">
        <v>53</v>
      </c>
      <c r="B67" s="35">
        <v>-46348.33</v>
      </c>
      <c r="C67" s="35">
        <v>-1536.77</v>
      </c>
      <c r="D67" s="35">
        <v>-18141.28</v>
      </c>
      <c r="E67" s="35">
        <v>-124954.3</v>
      </c>
      <c r="F67" s="35">
        <v>-81205.07</v>
      </c>
      <c r="G67" s="35">
        <v>-60867.72</v>
      </c>
      <c r="H67" s="19">
        <v>0</v>
      </c>
      <c r="I67" s="19">
        <v>0</v>
      </c>
      <c r="J67" s="19">
        <v>0</v>
      </c>
      <c r="K67" s="35">
        <f t="shared" si="19"/>
        <v>-333053.47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35">
        <v>-135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-135</v>
      </c>
    </row>
    <row r="69" spans="1:11" s="74" customFormat="1" ht="18.75" customHeight="1">
      <c r="A69" s="65" t="s">
        <v>80</v>
      </c>
      <c r="B69" s="68">
        <f aca="true" t="shared" si="21" ref="B69:J69">SUM(B70:B99)</f>
        <v>-31441.420000000002</v>
      </c>
      <c r="C69" s="68">
        <f t="shared" si="21"/>
        <v>-61953.06</v>
      </c>
      <c r="D69" s="68">
        <f t="shared" si="21"/>
        <v>-64798.29000000001</v>
      </c>
      <c r="E69" s="68">
        <f t="shared" si="21"/>
        <v>-44785.51</v>
      </c>
      <c r="F69" s="68">
        <f t="shared" si="21"/>
        <v>-69921.64</v>
      </c>
      <c r="G69" s="68">
        <f t="shared" si="21"/>
        <v>-65859.23999999999</v>
      </c>
      <c r="H69" s="68">
        <f t="shared" si="21"/>
        <v>-47990.58</v>
      </c>
      <c r="I69" s="68">
        <f t="shared" si="21"/>
        <v>-71767.97</v>
      </c>
      <c r="J69" s="68">
        <f t="shared" si="21"/>
        <v>-17650.370000000003</v>
      </c>
      <c r="K69" s="68">
        <f t="shared" si="19"/>
        <v>-476168.0800000001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68">
        <v>-16930.47</v>
      </c>
      <c r="C76" s="68">
        <v>-40811.4</v>
      </c>
      <c r="D76" s="68">
        <v>-43775.12</v>
      </c>
      <c r="E76" s="68">
        <v>-30820.75</v>
      </c>
      <c r="F76" s="68">
        <v>-50337.83</v>
      </c>
      <c r="G76" s="68">
        <v>-36609.88</v>
      </c>
      <c r="H76" s="68">
        <v>-33671.53</v>
      </c>
      <c r="I76" s="68">
        <v>-4382.83</v>
      </c>
      <c r="J76" s="68">
        <v>-7272.75</v>
      </c>
      <c r="K76" s="35">
        <f t="shared" si="19"/>
        <v>-264612.56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113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115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127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68">
        <v>-166110.65</v>
      </c>
      <c r="J101" s="19">
        <v>0</v>
      </c>
      <c r="K101" s="68">
        <f>SUM(B101:J101)</f>
        <v>-166110.65</v>
      </c>
      <c r="L101" s="55"/>
    </row>
    <row r="102" spans="1:12" ht="18.75" customHeight="1">
      <c r="A102" s="16" t="s">
        <v>133</v>
      </c>
      <c r="B102" s="68">
        <v>3647.95</v>
      </c>
      <c r="C102" s="68">
        <v>-5355.96</v>
      </c>
      <c r="D102" s="68">
        <v>-11597.79</v>
      </c>
      <c r="E102" s="68">
        <v>-3752.72</v>
      </c>
      <c r="F102" s="68">
        <v>-11574.86</v>
      </c>
      <c r="G102" s="68">
        <v>-5375.69</v>
      </c>
      <c r="H102" s="68">
        <v>-23287.26</v>
      </c>
      <c r="I102" s="19">
        <v>0</v>
      </c>
      <c r="J102" s="68">
        <v>-5112.1</v>
      </c>
      <c r="K102" s="68">
        <f>SUM(B102:J102)</f>
        <v>-62408.43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1511581.7299999997</v>
      </c>
      <c r="C104" s="24">
        <f t="shared" si="22"/>
        <v>2189877.03</v>
      </c>
      <c r="D104" s="24">
        <f t="shared" si="22"/>
        <v>2634023.73</v>
      </c>
      <c r="E104" s="24">
        <f t="shared" si="22"/>
        <v>1328523.63</v>
      </c>
      <c r="F104" s="24">
        <f t="shared" si="22"/>
        <v>1884800.9000000001</v>
      </c>
      <c r="G104" s="24">
        <f t="shared" si="22"/>
        <v>2766899.8099999996</v>
      </c>
      <c r="H104" s="24">
        <f t="shared" si="22"/>
        <v>1418675.9599999997</v>
      </c>
      <c r="I104" s="24">
        <f>+I105+I106</f>
        <v>360536.48</v>
      </c>
      <c r="J104" s="24">
        <f>+J105+J106</f>
        <v>920570.8200000001</v>
      </c>
      <c r="K104" s="48">
        <f>SUM(B104:J104)</f>
        <v>15015490.089999998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1489023.3399999999</v>
      </c>
      <c r="C105" s="24">
        <f t="shared" si="23"/>
        <v>2171345.88</v>
      </c>
      <c r="D105" s="24">
        <f t="shared" si="23"/>
        <v>2619776.38</v>
      </c>
      <c r="E105" s="24">
        <f t="shared" si="23"/>
        <v>1309559.38</v>
      </c>
      <c r="F105" s="24">
        <f t="shared" si="23"/>
        <v>1872592.1</v>
      </c>
      <c r="G105" s="24">
        <f t="shared" si="23"/>
        <v>2742548.4299999997</v>
      </c>
      <c r="H105" s="24">
        <f t="shared" si="23"/>
        <v>1418675.9599999997</v>
      </c>
      <c r="I105" s="24">
        <f t="shared" si="23"/>
        <v>360536.48</v>
      </c>
      <c r="J105" s="24">
        <f t="shared" si="23"/>
        <v>911660.51</v>
      </c>
      <c r="K105" s="48">
        <f>SUM(B105:J105)</f>
        <v>14895718.459999999</v>
      </c>
      <c r="L105" s="54"/>
    </row>
    <row r="106" spans="1:12" ht="18.75" customHeight="1">
      <c r="A106" s="16" t="s">
        <v>101</v>
      </c>
      <c r="B106" s="24">
        <f aca="true" t="shared" si="24" ref="B106:J106">IF(+B57+B102+B107&lt;0,0,(B57+B102+B107))</f>
        <v>22558.39</v>
      </c>
      <c r="C106" s="24">
        <f t="shared" si="24"/>
        <v>18531.15</v>
      </c>
      <c r="D106" s="24">
        <f t="shared" si="24"/>
        <v>14247.349999999999</v>
      </c>
      <c r="E106" s="24">
        <f t="shared" si="24"/>
        <v>18964.25</v>
      </c>
      <c r="F106" s="24">
        <f t="shared" si="24"/>
        <v>12208.8</v>
      </c>
      <c r="G106" s="24">
        <f t="shared" si="24"/>
        <v>24351.38</v>
      </c>
      <c r="H106" s="24">
        <f t="shared" si="24"/>
        <v>0</v>
      </c>
      <c r="I106" s="19">
        <f t="shared" si="24"/>
        <v>0</v>
      </c>
      <c r="J106" s="24">
        <f t="shared" si="24"/>
        <v>8910.31</v>
      </c>
      <c r="K106" s="48">
        <f>SUM(B106:J106)</f>
        <v>119771.63</v>
      </c>
      <c r="L106" s="84"/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L107" s="85"/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35">
        <f>IF(+H102+H57&gt;0,0,(H102+H57))</f>
        <v>-3030.869999999999</v>
      </c>
      <c r="I108" s="19">
        <v>0</v>
      </c>
      <c r="J108" s="19">
        <v>0</v>
      </c>
      <c r="K108" s="68">
        <f>SUM(B108:J108)</f>
        <v>-3030.869999999999</v>
      </c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15015490.120000003</v>
      </c>
      <c r="L112" s="54"/>
    </row>
    <row r="113" spans="1:11" ht="18.75" customHeight="1">
      <c r="A113" s="26" t="s">
        <v>71</v>
      </c>
      <c r="B113" s="27">
        <v>188506.85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188506.85</v>
      </c>
    </row>
    <row r="114" spans="1:11" ht="18.75" customHeight="1">
      <c r="A114" s="26" t="s">
        <v>72</v>
      </c>
      <c r="B114" s="27">
        <v>1323074.88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1323074.88</v>
      </c>
    </row>
    <row r="115" spans="1:11" ht="18.75" customHeight="1">
      <c r="A115" s="26" t="s">
        <v>73</v>
      </c>
      <c r="B115" s="40">
        <v>0</v>
      </c>
      <c r="C115" s="27">
        <f>+C104</f>
        <v>2189877.03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2189877.03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2634023.73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2634023.73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1328523.63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1328523.63</v>
      </c>
    </row>
    <row r="118" spans="1:11" ht="18.75" customHeight="1">
      <c r="A118" s="69" t="s">
        <v>107</v>
      </c>
      <c r="B118" s="40">
        <v>0</v>
      </c>
      <c r="C118" s="40">
        <v>0</v>
      </c>
      <c r="D118" s="40">
        <v>0</v>
      </c>
      <c r="E118" s="40">
        <v>0</v>
      </c>
      <c r="F118" s="27">
        <v>772818.77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772818.77</v>
      </c>
    </row>
    <row r="119" spans="1:11" ht="18.75" customHeight="1">
      <c r="A119" s="69" t="s">
        <v>108</v>
      </c>
      <c r="B119" s="40">
        <v>0</v>
      </c>
      <c r="C119" s="40">
        <v>0</v>
      </c>
      <c r="D119" s="40">
        <v>0</v>
      </c>
      <c r="E119" s="40">
        <v>0</v>
      </c>
      <c r="F119" s="27">
        <v>356645.55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356645.55</v>
      </c>
    </row>
    <row r="120" spans="1:11" ht="18.75" customHeight="1">
      <c r="A120" s="69" t="s">
        <v>109</v>
      </c>
      <c r="B120" s="40">
        <v>0</v>
      </c>
      <c r="C120" s="40">
        <v>0</v>
      </c>
      <c r="D120" s="40">
        <v>0</v>
      </c>
      <c r="E120" s="40">
        <v>0</v>
      </c>
      <c r="F120" s="27">
        <v>664098.6799999999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664098.6799999999</v>
      </c>
    </row>
    <row r="121" spans="1:11" ht="18.75" customHeight="1">
      <c r="A121" s="69" t="s">
        <v>116</v>
      </c>
      <c r="B121" s="71">
        <v>0</v>
      </c>
      <c r="C121" s="71">
        <v>0</v>
      </c>
      <c r="D121" s="71">
        <v>0</v>
      </c>
      <c r="E121" s="71">
        <v>0</v>
      </c>
      <c r="F121" s="72">
        <v>91237.92000000001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91237.92000000001</v>
      </c>
    </row>
    <row r="122" spans="1:11" ht="18.75" customHeight="1">
      <c r="A122" s="69" t="s">
        <v>117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829630.14</v>
      </c>
      <c r="H122" s="40">
        <v>0</v>
      </c>
      <c r="I122" s="40">
        <v>0</v>
      </c>
      <c r="J122" s="40">
        <v>0</v>
      </c>
      <c r="K122" s="41">
        <f t="shared" si="25"/>
        <v>829630.14</v>
      </c>
    </row>
    <row r="123" spans="1:11" ht="18.75" customHeight="1">
      <c r="A123" s="69" t="s">
        <v>118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65840.58</v>
      </c>
      <c r="H123" s="40">
        <v>0</v>
      </c>
      <c r="I123" s="40">
        <v>0</v>
      </c>
      <c r="J123" s="40">
        <v>0</v>
      </c>
      <c r="K123" s="41">
        <f t="shared" si="25"/>
        <v>65840.58</v>
      </c>
    </row>
    <row r="124" spans="1:11" ht="18.75" customHeight="1">
      <c r="A124" s="69" t="s">
        <v>119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405887.9</v>
      </c>
      <c r="H124" s="40">
        <v>0</v>
      </c>
      <c r="I124" s="40">
        <v>0</v>
      </c>
      <c r="J124" s="40">
        <v>0</v>
      </c>
      <c r="K124" s="41">
        <f t="shared" si="25"/>
        <v>405887.9</v>
      </c>
    </row>
    <row r="125" spans="1:11" ht="18.75" customHeight="1">
      <c r="A125" s="69" t="s">
        <v>120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395396.44</v>
      </c>
      <c r="H125" s="40">
        <v>0</v>
      </c>
      <c r="I125" s="40">
        <v>0</v>
      </c>
      <c r="J125" s="40">
        <v>0</v>
      </c>
      <c r="K125" s="41">
        <f t="shared" si="25"/>
        <v>395396.44</v>
      </c>
    </row>
    <row r="126" spans="1:11" ht="18.75" customHeight="1">
      <c r="A126" s="69" t="s">
        <v>121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1070144.75</v>
      </c>
      <c r="H126" s="40">
        <v>0</v>
      </c>
      <c r="I126" s="40">
        <v>0</v>
      </c>
      <c r="J126" s="40">
        <v>0</v>
      </c>
      <c r="K126" s="41">
        <f t="shared" si="25"/>
        <v>1070144.75</v>
      </c>
    </row>
    <row r="127" spans="1:11" ht="18.75" customHeight="1">
      <c r="A127" s="69" t="s">
        <v>122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502920.63</v>
      </c>
      <c r="I127" s="40">
        <v>0</v>
      </c>
      <c r="J127" s="40">
        <v>0</v>
      </c>
      <c r="K127" s="41">
        <f t="shared" si="25"/>
        <v>502920.63</v>
      </c>
    </row>
    <row r="128" spans="1:11" ht="18.75" customHeight="1">
      <c r="A128" s="69" t="s">
        <v>123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915755.34</v>
      </c>
      <c r="I128" s="40">
        <v>0</v>
      </c>
      <c r="J128" s="40">
        <v>0</v>
      </c>
      <c r="K128" s="41">
        <f t="shared" si="25"/>
        <v>915755.34</v>
      </c>
    </row>
    <row r="129" spans="1:11" ht="18.75" customHeight="1">
      <c r="A129" s="69" t="s">
        <v>124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360536.48</v>
      </c>
      <c r="J129" s="40">
        <v>0</v>
      </c>
      <c r="K129" s="41">
        <f t="shared" si="25"/>
        <v>360536.48</v>
      </c>
    </row>
    <row r="130" spans="1:11" ht="18.75" customHeight="1">
      <c r="A130" s="70" t="s">
        <v>125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920570.8200000001</v>
      </c>
      <c r="K130" s="44">
        <f t="shared" si="25"/>
        <v>920570.8200000001</v>
      </c>
    </row>
    <row r="131" spans="1:11" ht="18.75" customHeight="1">
      <c r="A131" s="86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86" t="s">
        <v>135</v>
      </c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2016-09-27T19:45:27Z</dcterms:modified>
  <cp:category/>
  <cp:version/>
  <cp:contentType/>
  <cp:contentStatus/>
</cp:coreProperties>
</file>