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<sst xmlns="http://schemas.openxmlformats.org/spreadsheetml/2006/main" count="134" uniqueCount="134">
  <si>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</si>
  <si>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</si>
  <si>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</si>
  <si>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</si>
  <si>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</si>
  <si>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</si>
  <si>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</si>
  <si>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</si>
  <si>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</si>
  <si>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</si>
  <si>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</si>
  <si>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</si>
  <si>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</si>
  <si>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</si>
  <si>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</si>
  <si>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</si>
  <si>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</si>
  <si>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</si>
  <si>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</si>
  <si>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</si>
  <si>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</si>
  <si>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</si>
  <si>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</si>
  <si>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</si>
  <si>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</si>
  <si>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</si>
  <si>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</si>
  <si>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</si>
  <si>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</si>
  <si>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</si>
  <si>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</si>
  <si>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</si>
  <si>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</si>
  <si>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</si>
  <si>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</si>
  <si>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</si>
  <si>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</si>
  <si>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</si>
  <si>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</si>
  <si>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</si>
  <si>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</si>
  <si>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</si>
  <si>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</si>
  <si>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</si>
  <si>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</si>
  <si>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</si>
  <si>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</si>
  <si>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</si>
  <si>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</si>
  <si>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</si>
  <si>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</si>
  <si>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</si>
  <si>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</si>
  <si>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</si>
  <si>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</si>
  <si>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</si>
  <si>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</si>
  <si>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</si>
  <si>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</si>
  <si>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</si>
  <si>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</si>
  <si>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</si>
  <si>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</si>
  <si>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</si>
  <si>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</si>
  <si>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</si>
  <si>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</si>
  <si>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</si>
  <si>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</si>
  <si>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</si>
  <si>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</si>
  <si>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</si>
  <si>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</si>
  <si>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</si>
  <si>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</si>
  <si>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</si>
  <si>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</si>
  <si>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</si>
  <si>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</si>
  <si>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</si>
  <si>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</si>
  <si>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</si>
  <si>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</si>
  <si>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</si>
  <si>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</si>
  <si>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</si>
  <si>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</si>
  <si>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</si>
  <si>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</si>
  <si>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</si>
  <si>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</si>
  <si>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</si>
  <si>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</si>
  <si>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</si>
  <si>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</si>
  <si>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</si>
  <si>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</si>
  <si>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</si>
  <si>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</si>
  <si>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</si>
  <si>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</si>
  <si>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</si>
  <si>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</si>
  <si>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</si>
  <si>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</si>
  <si>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</si>
  <si>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</si>
  <si>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</si>
  <si>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</si>
  <si>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</si>
  <si>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</si>
  <si>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</si>
  <si>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</si>
  <si>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</si>
  <si>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</si>
  <si>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</si>
  <si>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</si>
  <si>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</si>
  <si>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</si>
  <si>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</si>
  <si>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</si>
  <si>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</si>
  <si>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</si>
  <si>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</si>
  <si>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</si>
  <si>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</si>
  <si>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</si>
  <si>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</si>
  <si>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</si>
  <si>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</si>
  <si>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</si>
  <si>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</si>
  <si>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</si>
  <si>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18/09/16 - VENCIMENTO 28/09/16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</si>
</sst>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176283</v>
      </c>
      <c r="C7" s="9">
        <f t="shared" si="0"/>
        <v>237030</v>
      </c>
      <c r="D7" s="9">
        <f t="shared" si="0"/>
        <v>254319</v>
      </c>
      <c r="E7" s="9">
        <f t="shared" si="0"/>
        <v>141310</v>
      </c>
      <c r="F7" s="9">
        <f t="shared" si="0"/>
        <v>239513</v>
      </c>
      <c r="G7" s="9">
        <f t="shared" si="0"/>
        <v>397731</v>
      </c>
      <c r="H7" s="9">
        <f t="shared" si="0"/>
        <v>137777</v>
      </c>
      <c r="I7" s="9">
        <f t="shared" si="0"/>
        <v>27664</v>
      </c>
      <c r="J7" s="9">
        <f t="shared" si="0"/>
        <v>117022</v>
      </c>
      <c r="K7" s="9">
        <f t="shared" si="0"/>
        <v>1728649</v>
      </c>
      <c r="L7" s="52"/>
    </row>
    <row r="8" spans="1:11" ht="17.25" customHeight="1">
      <c r="A8" s="10" t="s">
        <v>99</v>
      </c>
      <c r="B8" s="11">
        <f>B9+B12+B16</f>
        <v>82592</v>
      </c>
      <c r="C8" s="11">
        <f aca="true" t="shared" si="1" ref="C8:J8">C9+C12+C16</f>
        <v>115635</v>
      </c>
      <c r="D8" s="11">
        <f t="shared" si="1"/>
        <v>118381</v>
      </c>
      <c r="E8" s="11">
        <f t="shared" si="1"/>
        <v>70046</v>
      </c>
      <c r="F8" s="11">
        <f t="shared" si="1"/>
        <v>111914</v>
      </c>
      <c r="G8" s="11">
        <f t="shared" si="1"/>
        <v>191382</v>
      </c>
      <c r="H8" s="11">
        <f t="shared" si="1"/>
        <v>74205</v>
      </c>
      <c r="I8" s="11">
        <f t="shared" si="1"/>
        <v>12262</v>
      </c>
      <c r="J8" s="11">
        <f t="shared" si="1"/>
        <v>54614</v>
      </c>
      <c r="K8" s="11">
        <f>SUM(B8:J8)</f>
        <v>831031</v>
      </c>
    </row>
    <row r="9" spans="1:11" ht="17.25" customHeight="1">
      <c r="A9" s="15" t="s">
        <v>17</v>
      </c>
      <c r="B9" s="13">
        <f>+B10+B11</f>
        <v>15202</v>
      </c>
      <c r="C9" s="13">
        <f aca="true" t="shared" si="2" ref="C9:J9">+C10+C11</f>
        <v>22716</v>
      </c>
      <c r="D9" s="13">
        <f t="shared" si="2"/>
        <v>21701</v>
      </c>
      <c r="E9" s="13">
        <f t="shared" si="2"/>
        <v>13011</v>
      </c>
      <c r="F9" s="13">
        <f t="shared" si="2"/>
        <v>17722</v>
      </c>
      <c r="G9" s="13">
        <f t="shared" si="2"/>
        <v>22367</v>
      </c>
      <c r="H9" s="13">
        <f t="shared" si="2"/>
        <v>14209</v>
      </c>
      <c r="I9" s="13">
        <f t="shared" si="2"/>
        <v>2819</v>
      </c>
      <c r="J9" s="13">
        <f t="shared" si="2"/>
        <v>9877</v>
      </c>
      <c r="K9" s="11">
        <f>SUM(B9:J9)</f>
        <v>139624</v>
      </c>
    </row>
    <row r="10" spans="1:11" ht="17.25" customHeight="1">
      <c r="A10" s="29" t="s">
        <v>18</v>
      </c>
      <c r="B10" s="13">
        <v>15202</v>
      </c>
      <c r="C10" s="13">
        <v>22716</v>
      </c>
      <c r="D10" s="13">
        <v>21701</v>
      </c>
      <c r="E10" s="13">
        <v>13011</v>
      </c>
      <c r="F10" s="13">
        <v>17722</v>
      </c>
      <c r="G10" s="13">
        <v>22367</v>
      </c>
      <c r="H10" s="13">
        <v>14209</v>
      </c>
      <c r="I10" s="13">
        <v>2819</v>
      </c>
      <c r="J10" s="13">
        <v>9877</v>
      </c>
      <c r="K10" s="11">
        <f>SUM(B10:J10)</f>
        <v>139624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55422</v>
      </c>
      <c r="C12" s="17">
        <f t="shared" si="3"/>
        <v>77972</v>
      </c>
      <c r="D12" s="17">
        <f t="shared" si="3"/>
        <v>80789</v>
      </c>
      <c r="E12" s="17">
        <f t="shared" si="3"/>
        <v>47815</v>
      </c>
      <c r="F12" s="17">
        <f t="shared" si="3"/>
        <v>76164</v>
      </c>
      <c r="G12" s="17">
        <f t="shared" si="3"/>
        <v>135852</v>
      </c>
      <c r="H12" s="17">
        <f t="shared" si="3"/>
        <v>50781</v>
      </c>
      <c r="I12" s="17">
        <f t="shared" si="3"/>
        <v>7760</v>
      </c>
      <c r="J12" s="17">
        <f t="shared" si="3"/>
        <v>37398</v>
      </c>
      <c r="K12" s="11">
        <f aca="true" t="shared" si="4" ref="K12:K27">SUM(B12:J12)</f>
        <v>569953</v>
      </c>
    </row>
    <row r="13" spans="1:13" ht="17.25" customHeight="1">
      <c r="A13" s="14" t="s">
        <v>20</v>
      </c>
      <c r="B13" s="13">
        <v>25744</v>
      </c>
      <c r="C13" s="13">
        <v>39312</v>
      </c>
      <c r="D13" s="13">
        <v>41535</v>
      </c>
      <c r="E13" s="13">
        <v>24325</v>
      </c>
      <c r="F13" s="13">
        <v>35536</v>
      </c>
      <c r="G13" s="13">
        <v>58672</v>
      </c>
      <c r="H13" s="13">
        <v>21539</v>
      </c>
      <c r="I13" s="13">
        <v>4323</v>
      </c>
      <c r="J13" s="13">
        <v>19343</v>
      </c>
      <c r="K13" s="11">
        <f t="shared" si="4"/>
        <v>270329</v>
      </c>
      <c r="L13" s="52"/>
      <c r="M13" s="53"/>
    </row>
    <row r="14" spans="1:12" ht="17.25" customHeight="1">
      <c r="A14" s="14" t="s">
        <v>21</v>
      </c>
      <c r="B14" s="13">
        <v>28049</v>
      </c>
      <c r="C14" s="13">
        <v>36423</v>
      </c>
      <c r="D14" s="13">
        <v>37469</v>
      </c>
      <c r="E14" s="13">
        <v>21967</v>
      </c>
      <c r="F14" s="13">
        <v>38927</v>
      </c>
      <c r="G14" s="13">
        <v>74524</v>
      </c>
      <c r="H14" s="13">
        <v>27131</v>
      </c>
      <c r="I14" s="13">
        <v>3163</v>
      </c>
      <c r="J14" s="13">
        <v>17350</v>
      </c>
      <c r="K14" s="11">
        <f t="shared" si="4"/>
        <v>285003</v>
      </c>
      <c r="L14" s="52"/>
    </row>
    <row r="15" spans="1:11" ht="17.25" customHeight="1">
      <c r="A15" s="14" t="s">
        <v>22</v>
      </c>
      <c r="B15" s="13">
        <v>1629</v>
      </c>
      <c r="C15" s="13">
        <v>2237</v>
      </c>
      <c r="D15" s="13">
        <v>1785</v>
      </c>
      <c r="E15" s="13">
        <v>1523</v>
      </c>
      <c r="F15" s="13">
        <v>1701</v>
      </c>
      <c r="G15" s="13">
        <v>2656</v>
      </c>
      <c r="H15" s="13">
        <v>2111</v>
      </c>
      <c r="I15" s="13">
        <v>274</v>
      </c>
      <c r="J15" s="13">
        <v>705</v>
      </c>
      <c r="K15" s="11">
        <f t="shared" si="4"/>
        <v>14621</v>
      </c>
    </row>
    <row r="16" spans="1:11" ht="17.25" customHeight="1">
      <c r="A16" s="15" t="s">
        <v>95</v>
      </c>
      <c r="B16" s="13">
        <f>B17+B18+B19</f>
        <v>11968</v>
      </c>
      <c r="C16" s="13">
        <f aca="true" t="shared" si="5" ref="C16:J16">C17+C18+C19</f>
        <v>14947</v>
      </c>
      <c r="D16" s="13">
        <f t="shared" si="5"/>
        <v>15891</v>
      </c>
      <c r="E16" s="13">
        <f t="shared" si="5"/>
        <v>9220</v>
      </c>
      <c r="F16" s="13">
        <f t="shared" si="5"/>
        <v>18028</v>
      </c>
      <c r="G16" s="13">
        <f t="shared" si="5"/>
        <v>33163</v>
      </c>
      <c r="H16" s="13">
        <f t="shared" si="5"/>
        <v>9215</v>
      </c>
      <c r="I16" s="13">
        <f t="shared" si="5"/>
        <v>1683</v>
      </c>
      <c r="J16" s="13">
        <f t="shared" si="5"/>
        <v>7339</v>
      </c>
      <c r="K16" s="11">
        <f t="shared" si="4"/>
        <v>121454</v>
      </c>
    </row>
    <row r="17" spans="1:11" ht="17.25" customHeight="1">
      <c r="A17" s="14" t="s">
        <v>96</v>
      </c>
      <c r="B17" s="13">
        <v>6805</v>
      </c>
      <c r="C17" s="13">
        <v>8941</v>
      </c>
      <c r="D17" s="13">
        <v>9304</v>
      </c>
      <c r="E17" s="13">
        <v>5479</v>
      </c>
      <c r="F17" s="13">
        <v>10313</v>
      </c>
      <c r="G17" s="13">
        <v>16643</v>
      </c>
      <c r="H17" s="13">
        <v>5217</v>
      </c>
      <c r="I17" s="13">
        <v>1064</v>
      </c>
      <c r="J17" s="13">
        <v>4214</v>
      </c>
      <c r="K17" s="11">
        <f t="shared" si="4"/>
        <v>67980</v>
      </c>
    </row>
    <row r="18" spans="1:11" ht="17.25" customHeight="1">
      <c r="A18" s="14" t="s">
        <v>97</v>
      </c>
      <c r="B18" s="13">
        <v>4696</v>
      </c>
      <c r="C18" s="13">
        <v>5298</v>
      </c>
      <c r="D18" s="13">
        <v>6101</v>
      </c>
      <c r="E18" s="13">
        <v>3383</v>
      </c>
      <c r="F18" s="13">
        <v>7316</v>
      </c>
      <c r="G18" s="13">
        <v>15830</v>
      </c>
      <c r="H18" s="13">
        <v>3579</v>
      </c>
      <c r="I18" s="13">
        <v>565</v>
      </c>
      <c r="J18" s="13">
        <v>2903</v>
      </c>
      <c r="K18" s="11">
        <f t="shared" si="4"/>
        <v>49671</v>
      </c>
    </row>
    <row r="19" spans="1:11" ht="17.25" customHeight="1">
      <c r="A19" s="14" t="s">
        <v>98</v>
      </c>
      <c r="B19" s="13">
        <v>467</v>
      </c>
      <c r="C19" s="13">
        <v>708</v>
      </c>
      <c r="D19" s="13">
        <v>486</v>
      </c>
      <c r="E19" s="13">
        <v>358</v>
      </c>
      <c r="F19" s="13">
        <v>399</v>
      </c>
      <c r="G19" s="13">
        <v>690</v>
      </c>
      <c r="H19" s="13">
        <v>419</v>
      </c>
      <c r="I19" s="13">
        <v>54</v>
      </c>
      <c r="J19" s="13">
        <v>222</v>
      </c>
      <c r="K19" s="11">
        <f t="shared" si="4"/>
        <v>3803</v>
      </c>
    </row>
    <row r="20" spans="1:11" ht="17.25" customHeight="1">
      <c r="A20" s="16" t="s">
        <v>23</v>
      </c>
      <c r="B20" s="11">
        <f>+B21+B22+B23</f>
        <v>45011</v>
      </c>
      <c r="C20" s="11">
        <f aca="true" t="shared" si="6" ref="C20:J20">+C21+C22+C23</f>
        <v>52430</v>
      </c>
      <c r="D20" s="11">
        <f t="shared" si="6"/>
        <v>63338</v>
      </c>
      <c r="E20" s="11">
        <f t="shared" si="6"/>
        <v>32290</v>
      </c>
      <c r="F20" s="11">
        <f t="shared" si="6"/>
        <v>68706</v>
      </c>
      <c r="G20" s="11">
        <f t="shared" si="6"/>
        <v>124718</v>
      </c>
      <c r="H20" s="11">
        <f t="shared" si="6"/>
        <v>33178</v>
      </c>
      <c r="I20" s="11">
        <f t="shared" si="6"/>
        <v>6754</v>
      </c>
      <c r="J20" s="11">
        <f t="shared" si="6"/>
        <v>26033</v>
      </c>
      <c r="K20" s="11">
        <f t="shared" si="4"/>
        <v>452458</v>
      </c>
    </row>
    <row r="21" spans="1:12" ht="17.25" customHeight="1">
      <c r="A21" s="12" t="s">
        <v>24</v>
      </c>
      <c r="B21" s="13">
        <v>24936</v>
      </c>
      <c r="C21" s="13">
        <v>31850</v>
      </c>
      <c r="D21" s="13">
        <v>38526</v>
      </c>
      <c r="E21" s="13">
        <v>19487</v>
      </c>
      <c r="F21" s="13">
        <v>37381</v>
      </c>
      <c r="G21" s="13">
        <v>61351</v>
      </c>
      <c r="H21" s="13">
        <v>17990</v>
      </c>
      <c r="I21" s="13">
        <v>4409</v>
      </c>
      <c r="J21" s="13">
        <v>15391</v>
      </c>
      <c r="K21" s="11">
        <f t="shared" si="4"/>
        <v>251321</v>
      </c>
      <c r="L21" s="52"/>
    </row>
    <row r="22" spans="1:12" ht="17.25" customHeight="1">
      <c r="A22" s="12" t="s">
        <v>25</v>
      </c>
      <c r="B22" s="13">
        <v>19326</v>
      </c>
      <c r="C22" s="13">
        <v>19633</v>
      </c>
      <c r="D22" s="13">
        <v>23879</v>
      </c>
      <c r="E22" s="13">
        <v>12228</v>
      </c>
      <c r="F22" s="13">
        <v>30472</v>
      </c>
      <c r="G22" s="13">
        <v>61901</v>
      </c>
      <c r="H22" s="13">
        <v>14499</v>
      </c>
      <c r="I22" s="13">
        <v>2241</v>
      </c>
      <c r="J22" s="13">
        <v>10314</v>
      </c>
      <c r="K22" s="11">
        <f t="shared" si="4"/>
        <v>194493</v>
      </c>
      <c r="L22" s="52"/>
    </row>
    <row r="23" spans="1:11" ht="17.25" customHeight="1">
      <c r="A23" s="12" t="s">
        <v>26</v>
      </c>
      <c r="B23" s="13">
        <v>749</v>
      </c>
      <c r="C23" s="13">
        <v>947</v>
      </c>
      <c r="D23" s="13">
        <v>933</v>
      </c>
      <c r="E23" s="13">
        <v>575</v>
      </c>
      <c r="F23" s="13">
        <v>853</v>
      </c>
      <c r="G23" s="13">
        <v>1466</v>
      </c>
      <c r="H23" s="13">
        <v>689</v>
      </c>
      <c r="I23" s="13">
        <v>104</v>
      </c>
      <c r="J23" s="13">
        <v>328</v>
      </c>
      <c r="K23" s="11">
        <f t="shared" si="4"/>
        <v>6644</v>
      </c>
    </row>
    <row r="24" spans="1:11" ht="17.25" customHeight="1">
      <c r="A24" s="16" t="s">
        <v>27</v>
      </c>
      <c r="B24" s="13">
        <f>+B25+B26</f>
        <v>48680</v>
      </c>
      <c r="C24" s="13">
        <f aca="true" t="shared" si="7" ref="C24:J24">+C25+C26</f>
        <v>68965</v>
      </c>
      <c r="D24" s="13">
        <f t="shared" si="7"/>
        <v>72600</v>
      </c>
      <c r="E24" s="13">
        <f t="shared" si="7"/>
        <v>38974</v>
      </c>
      <c r="F24" s="13">
        <f t="shared" si="7"/>
        <v>58893</v>
      </c>
      <c r="G24" s="13">
        <f t="shared" si="7"/>
        <v>81631</v>
      </c>
      <c r="H24" s="13">
        <f t="shared" si="7"/>
        <v>29207</v>
      </c>
      <c r="I24" s="13">
        <f t="shared" si="7"/>
        <v>8648</v>
      </c>
      <c r="J24" s="13">
        <f t="shared" si="7"/>
        <v>36375</v>
      </c>
      <c r="K24" s="11">
        <f t="shared" si="4"/>
        <v>443973</v>
      </c>
    </row>
    <row r="25" spans="1:12" ht="17.25" customHeight="1">
      <c r="A25" s="12" t="s">
        <v>131</v>
      </c>
      <c r="B25" s="13">
        <v>24835</v>
      </c>
      <c r="C25" s="13">
        <v>36132</v>
      </c>
      <c r="D25" s="13">
        <v>42428</v>
      </c>
      <c r="E25" s="13">
        <v>22090</v>
      </c>
      <c r="F25" s="13">
        <v>29913</v>
      </c>
      <c r="G25" s="13">
        <v>39373</v>
      </c>
      <c r="H25" s="13">
        <v>14741</v>
      </c>
      <c r="I25" s="13">
        <v>5895</v>
      </c>
      <c r="J25" s="13">
        <v>19826</v>
      </c>
      <c r="K25" s="11">
        <f t="shared" si="4"/>
        <v>235233</v>
      </c>
      <c r="L25" s="52"/>
    </row>
    <row r="26" spans="1:12" ht="17.25" customHeight="1">
      <c r="A26" s="12" t="s">
        <v>132</v>
      </c>
      <c r="B26" s="13">
        <v>23845</v>
      </c>
      <c r="C26" s="13">
        <v>32833</v>
      </c>
      <c r="D26" s="13">
        <v>30172</v>
      </c>
      <c r="E26" s="13">
        <v>16884</v>
      </c>
      <c r="F26" s="13">
        <v>28980</v>
      </c>
      <c r="G26" s="13">
        <v>42258</v>
      </c>
      <c r="H26" s="13">
        <v>14466</v>
      </c>
      <c r="I26" s="13">
        <v>2753</v>
      </c>
      <c r="J26" s="13">
        <v>16549</v>
      </c>
      <c r="K26" s="11">
        <f t="shared" si="4"/>
        <v>208740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1187</v>
      </c>
      <c r="I27" s="11">
        <v>0</v>
      </c>
      <c r="J27" s="11">
        <v>0</v>
      </c>
      <c r="K27" s="11">
        <f t="shared" si="4"/>
        <v>1187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29035.47</v>
      </c>
      <c r="I35" s="19">
        <v>0</v>
      </c>
      <c r="J35" s="19">
        <v>0</v>
      </c>
      <c r="K35" s="23">
        <f>SUM(B35:J35)</f>
        <v>29035.47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511940.65</v>
      </c>
      <c r="C47" s="22">
        <f aca="true" t="shared" si="12" ref="C47:H47">+C48+C57</f>
        <v>765305.76</v>
      </c>
      <c r="D47" s="22">
        <f t="shared" si="12"/>
        <v>920974.0700000001</v>
      </c>
      <c r="E47" s="22">
        <f t="shared" si="12"/>
        <v>446096.06000000006</v>
      </c>
      <c r="F47" s="22">
        <f t="shared" si="12"/>
        <v>733448.9600000001</v>
      </c>
      <c r="G47" s="22">
        <f t="shared" si="12"/>
        <v>1024166.3999999999</v>
      </c>
      <c r="H47" s="22">
        <f t="shared" si="12"/>
        <v>445051.3599999999</v>
      </c>
      <c r="I47" s="22">
        <f>+I48+I57</f>
        <v>140804.88</v>
      </c>
      <c r="J47" s="22">
        <f>+J48+J57</f>
        <v>367036.29999999993</v>
      </c>
      <c r="K47" s="22">
        <f>SUM(B47:J47)</f>
        <v>5354824.44</v>
      </c>
    </row>
    <row r="48" spans="1:11" ht="17.25" customHeight="1">
      <c r="A48" s="16" t="s">
        <v>113</v>
      </c>
      <c r="B48" s="23">
        <f>SUM(B49:B56)</f>
        <v>493030.21</v>
      </c>
      <c r="C48" s="23">
        <f aca="true" t="shared" si="13" ref="C48:J48">SUM(C49:C56)</f>
        <v>741418.65</v>
      </c>
      <c r="D48" s="23">
        <f t="shared" si="13"/>
        <v>895128.93</v>
      </c>
      <c r="E48" s="23">
        <f t="shared" si="13"/>
        <v>423379.09</v>
      </c>
      <c r="F48" s="23">
        <f t="shared" si="13"/>
        <v>709665.3</v>
      </c>
      <c r="G48" s="23">
        <f t="shared" si="13"/>
        <v>994439.33</v>
      </c>
      <c r="H48" s="23">
        <f t="shared" si="13"/>
        <v>424794.9699999999</v>
      </c>
      <c r="I48" s="23">
        <f t="shared" si="13"/>
        <v>140804.88</v>
      </c>
      <c r="J48" s="23">
        <f t="shared" si="13"/>
        <v>353013.88999999996</v>
      </c>
      <c r="K48" s="23">
        <f aca="true" t="shared" si="14" ref="K48:K57">SUM(B48:J48)</f>
        <v>5175675.249999999</v>
      </c>
    </row>
    <row r="49" spans="1:11" ht="17.25" customHeight="1">
      <c r="A49" s="34" t="s">
        <v>44</v>
      </c>
      <c r="B49" s="23">
        <f aca="true" t="shared" si="15" ref="B49:H49">ROUND(B30*B7,2)</f>
        <v>489784.69</v>
      </c>
      <c r="C49" s="23">
        <f t="shared" si="15"/>
        <v>735172.25</v>
      </c>
      <c r="D49" s="23">
        <f t="shared" si="15"/>
        <v>890014.77</v>
      </c>
      <c r="E49" s="23">
        <f t="shared" si="15"/>
        <v>420580.95</v>
      </c>
      <c r="F49" s="23">
        <f t="shared" si="15"/>
        <v>705509.49</v>
      </c>
      <c r="G49" s="23">
        <f t="shared" si="15"/>
        <v>988560.4</v>
      </c>
      <c r="H49" s="23">
        <f t="shared" si="15"/>
        <v>392678.23</v>
      </c>
      <c r="I49" s="23">
        <f>ROUND(I30*I7,2)</f>
        <v>139739.16</v>
      </c>
      <c r="J49" s="23">
        <f>ROUND(J30*J7,2)</f>
        <v>350796.85</v>
      </c>
      <c r="K49" s="23">
        <f t="shared" si="14"/>
        <v>5112836.790000001</v>
      </c>
    </row>
    <row r="50" spans="1:11" ht="17.25" customHeight="1">
      <c r="A50" s="34" t="s">
        <v>45</v>
      </c>
      <c r="B50" s="19">
        <v>0</v>
      </c>
      <c r="C50" s="23">
        <f>ROUND(C31*C7,2)</f>
        <v>1634.13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1634.13</v>
      </c>
    </row>
    <row r="51" spans="1:11" ht="17.25" customHeight="1">
      <c r="A51" s="67" t="s">
        <v>106</v>
      </c>
      <c r="B51" s="68">
        <f aca="true" t="shared" si="16" ref="B51:H51">ROUND(B32*B7,2)</f>
        <v>-846.16</v>
      </c>
      <c r="C51" s="68">
        <f t="shared" si="16"/>
        <v>-1161.45</v>
      </c>
      <c r="D51" s="68">
        <f t="shared" si="16"/>
        <v>-1271.6</v>
      </c>
      <c r="E51" s="68">
        <f t="shared" si="16"/>
        <v>-647.26</v>
      </c>
      <c r="F51" s="68">
        <f t="shared" si="16"/>
        <v>-1125.71</v>
      </c>
      <c r="G51" s="68">
        <f t="shared" si="16"/>
        <v>-1551.15</v>
      </c>
      <c r="H51" s="68">
        <f t="shared" si="16"/>
        <v>-633.77</v>
      </c>
      <c r="I51" s="19">
        <v>0</v>
      </c>
      <c r="J51" s="19">
        <v>0</v>
      </c>
      <c r="K51" s="68">
        <f>SUM(B51:J51)</f>
        <v>-7237.1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29035.47</v>
      </c>
      <c r="I53" s="31">
        <f>+I35</f>
        <v>0</v>
      </c>
      <c r="J53" s="31">
        <f>+J35</f>
        <v>0</v>
      </c>
      <c r="K53" s="23">
        <f t="shared" si="14"/>
        <v>29035.47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-57767.6</v>
      </c>
      <c r="C61" s="35">
        <f t="shared" si="17"/>
        <v>-86397.22</v>
      </c>
      <c r="D61" s="35">
        <f t="shared" si="17"/>
        <v>-83573.16</v>
      </c>
      <c r="E61" s="35">
        <f t="shared" si="17"/>
        <v>-49441.8</v>
      </c>
      <c r="F61" s="35">
        <f t="shared" si="17"/>
        <v>-67736.93000000001</v>
      </c>
      <c r="G61" s="35">
        <f t="shared" si="17"/>
        <v>-85000.63</v>
      </c>
      <c r="H61" s="35">
        <f t="shared" si="17"/>
        <v>-53994.2</v>
      </c>
      <c r="I61" s="35">
        <f t="shared" si="17"/>
        <v>-13063.53</v>
      </c>
      <c r="J61" s="35">
        <f t="shared" si="17"/>
        <v>-37532.6</v>
      </c>
      <c r="K61" s="35">
        <f>SUM(B61:J61)</f>
        <v>-534507.67</v>
      </c>
    </row>
    <row r="62" spans="1:11" ht="18.75" customHeight="1">
      <c r="A62" s="16" t="s">
        <v>75</v>
      </c>
      <c r="B62" s="35">
        <f aca="true" t="shared" si="18" ref="B62:J62">B63+B64+B65+B66+B67+B68</f>
        <v>-57767.6</v>
      </c>
      <c r="C62" s="35">
        <f t="shared" si="18"/>
        <v>-86320.8</v>
      </c>
      <c r="D62" s="35">
        <f t="shared" si="18"/>
        <v>-82463.8</v>
      </c>
      <c r="E62" s="35">
        <f t="shared" si="18"/>
        <v>-49441.8</v>
      </c>
      <c r="F62" s="35">
        <f t="shared" si="18"/>
        <v>-67343.6</v>
      </c>
      <c r="G62" s="35">
        <f t="shared" si="18"/>
        <v>-84994.6</v>
      </c>
      <c r="H62" s="35">
        <f t="shared" si="18"/>
        <v>-53994.2</v>
      </c>
      <c r="I62" s="35">
        <f t="shared" si="18"/>
        <v>-10712.2</v>
      </c>
      <c r="J62" s="35">
        <f t="shared" si="18"/>
        <v>-37532.6</v>
      </c>
      <c r="K62" s="35">
        <f aca="true" t="shared" si="19" ref="K62:K91">SUM(B62:J62)</f>
        <v>-530571.2</v>
      </c>
    </row>
    <row r="63" spans="1:11" ht="18.75" customHeight="1">
      <c r="A63" s="12" t="s">
        <v>76</v>
      </c>
      <c r="B63" s="35">
        <f>-ROUND(B9*$D$3,2)</f>
        <v>-57767.6</v>
      </c>
      <c r="C63" s="35">
        <f aca="true" t="shared" si="20" ref="C63:J63">-ROUND(C9*$D$3,2)</f>
        <v>-86320.8</v>
      </c>
      <c r="D63" s="35">
        <f t="shared" si="20"/>
        <v>-82463.8</v>
      </c>
      <c r="E63" s="35">
        <f t="shared" si="20"/>
        <v>-49441.8</v>
      </c>
      <c r="F63" s="35">
        <f t="shared" si="20"/>
        <v>-67343.6</v>
      </c>
      <c r="G63" s="35">
        <f t="shared" si="20"/>
        <v>-84994.6</v>
      </c>
      <c r="H63" s="35">
        <f t="shared" si="20"/>
        <v>-53994.2</v>
      </c>
      <c r="I63" s="35">
        <f t="shared" si="20"/>
        <v>-10712.2</v>
      </c>
      <c r="J63" s="35">
        <f t="shared" si="20"/>
        <v>-37532.6</v>
      </c>
      <c r="K63" s="35">
        <f t="shared" si="19"/>
        <v>-530571.2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19">
        <v>0</v>
      </c>
      <c r="I69" s="68">
        <f t="shared" si="21"/>
        <v>-2351.33</v>
      </c>
      <c r="J69" s="19"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454173.05000000005</v>
      </c>
      <c r="C104" s="24">
        <f t="shared" si="22"/>
        <v>678908.5399999999</v>
      </c>
      <c r="D104" s="24">
        <f t="shared" si="22"/>
        <v>837400.91</v>
      </c>
      <c r="E104" s="24">
        <f t="shared" si="22"/>
        <v>396654.26</v>
      </c>
      <c r="F104" s="24">
        <f t="shared" si="22"/>
        <v>665712.0300000001</v>
      </c>
      <c r="G104" s="24">
        <f t="shared" si="22"/>
        <v>939165.7699999999</v>
      </c>
      <c r="H104" s="24">
        <f t="shared" si="22"/>
        <v>391057.1599999999</v>
      </c>
      <c r="I104" s="24">
        <f>+I105+I106</f>
        <v>127741.35</v>
      </c>
      <c r="J104" s="24">
        <f>+J105+J106</f>
        <v>329503.69999999995</v>
      </c>
      <c r="K104" s="48">
        <f>SUM(B104:J104)</f>
        <v>4820316.77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435262.61000000004</v>
      </c>
      <c r="C105" s="24">
        <f t="shared" si="23"/>
        <v>655021.4299999999</v>
      </c>
      <c r="D105" s="24">
        <f t="shared" si="23"/>
        <v>811555.77</v>
      </c>
      <c r="E105" s="24">
        <f t="shared" si="23"/>
        <v>373937.29000000004</v>
      </c>
      <c r="F105" s="24">
        <f t="shared" si="23"/>
        <v>641928.3700000001</v>
      </c>
      <c r="G105" s="24">
        <f t="shared" si="23"/>
        <v>909438.7</v>
      </c>
      <c r="H105" s="24">
        <f t="shared" si="23"/>
        <v>370800.7699999999</v>
      </c>
      <c r="I105" s="24">
        <f t="shared" si="23"/>
        <v>127741.35</v>
      </c>
      <c r="J105" s="24">
        <f t="shared" si="23"/>
        <v>315481.29</v>
      </c>
      <c r="K105" s="48">
        <f>SUM(B105:J105)</f>
        <v>4641167.579999999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4820316.749999999</v>
      </c>
      <c r="L112" s="54"/>
    </row>
    <row r="113" spans="1:11" ht="18.75" customHeight="1">
      <c r="A113" s="26" t="s">
        <v>71</v>
      </c>
      <c r="B113" s="27">
        <v>56786.76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56786.76</v>
      </c>
    </row>
    <row r="114" spans="1:11" ht="18.75" customHeight="1">
      <c r="A114" s="26" t="s">
        <v>72</v>
      </c>
      <c r="B114" s="27">
        <v>397386.29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397386.29</v>
      </c>
    </row>
    <row r="115" spans="1:11" ht="18.75" customHeight="1">
      <c r="A115" s="26" t="s">
        <v>73</v>
      </c>
      <c r="B115" s="40">
        <v>0</v>
      </c>
      <c r="C115" s="27">
        <f>+C104</f>
        <v>678908.5399999999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678908.5399999999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837400.91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837400.91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396654.26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396654.26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125431.8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125431.8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235293.86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235293.86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40062.53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40062.53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264923.83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264923.83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283680.87</v>
      </c>
      <c r="H122" s="40">
        <v>0</v>
      </c>
      <c r="I122" s="40">
        <v>0</v>
      </c>
      <c r="J122" s="40">
        <v>0</v>
      </c>
      <c r="K122" s="41">
        <f t="shared" si="25"/>
        <v>283680.87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27506.44</v>
      </c>
      <c r="H123" s="40">
        <v>0</v>
      </c>
      <c r="I123" s="40">
        <v>0</v>
      </c>
      <c r="J123" s="40">
        <v>0</v>
      </c>
      <c r="K123" s="41">
        <f t="shared" si="25"/>
        <v>27506.44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137363.27</v>
      </c>
      <c r="H124" s="40">
        <v>0</v>
      </c>
      <c r="I124" s="40">
        <v>0</v>
      </c>
      <c r="J124" s="40">
        <v>0</v>
      </c>
      <c r="K124" s="41">
        <f t="shared" si="25"/>
        <v>137363.27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129110.9</v>
      </c>
      <c r="H125" s="40">
        <v>0</v>
      </c>
      <c r="I125" s="40">
        <v>0</v>
      </c>
      <c r="J125" s="40">
        <v>0</v>
      </c>
      <c r="K125" s="41">
        <f t="shared" si="25"/>
        <v>129110.9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361504.28</v>
      </c>
      <c r="H126" s="40">
        <v>0</v>
      </c>
      <c r="I126" s="40">
        <v>0</v>
      </c>
      <c r="J126" s="40">
        <v>0</v>
      </c>
      <c r="K126" s="41">
        <f t="shared" si="25"/>
        <v>361504.28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139026.79</v>
      </c>
      <c r="I127" s="40">
        <v>0</v>
      </c>
      <c r="J127" s="40">
        <v>0</v>
      </c>
      <c r="K127" s="41">
        <f t="shared" si="25"/>
        <v>139026.79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252030.37</v>
      </c>
      <c r="I128" s="40">
        <v>0</v>
      </c>
      <c r="J128" s="40">
        <v>0</v>
      </c>
      <c r="K128" s="41">
        <f t="shared" si="25"/>
        <v>252030.37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127741.35</v>
      </c>
      <c r="J129" s="40">
        <v>0</v>
      </c>
      <c r="K129" s="41">
        <f t="shared" si="25"/>
        <v>127741.35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329503.7</v>
      </c>
      <c r="K130" s="44">
        <f t="shared" si="25"/>
        <v>329503.7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2016-09-27T19:52:21Z</dcterms:modified>
  <cp:category/>
  <cp:version/>
  <cp:contentType/>
  <cp:contentStatus/>
</cp:coreProperties>
</file>