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<sst xmlns="http://schemas.openxmlformats.org/spreadsheetml/2006/main" count="136" uniqueCount="136">
  <si>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</si>
  <si>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</si>
  <si>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</si>
  <si>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</si>
  <si>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</si>
  <si>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</si>
  <si>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</si>
  <si>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</si>
  <si>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</si>
  <si>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</si>
  <si>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</si>
  <si>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</si>
  <si>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</si>
  <si>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</si>
  <si>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</si>
  <si>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</si>
  <si>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</si>
  <si>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</si>
  <si>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</si>
  <si>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</si>
  <si>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</si>
  <si>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</si>
  <si>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</si>
  <si>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</si>
  <si>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</si>
  <si>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</si>
  <si>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</si>
  <si>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</si>
  <si>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</si>
  <si>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</si>
  <si>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</si>
  <si>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</si>
  <si>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</si>
  <si>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</si>
  <si>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</si>
  <si>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</si>
  <si>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</si>
  <si>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</si>
  <si>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</si>
  <si>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</si>
  <si>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</si>
  <si>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</si>
  <si>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</si>
  <si>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</si>
  <si>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</si>
  <si>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</si>
  <si>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</si>
  <si>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</si>
  <si>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</si>
  <si>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</si>
  <si>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</si>
  <si>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</si>
  <si>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</si>
  <si>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</si>
  <si>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</si>
  <si>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</si>
  <si>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</si>
  <si>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</si>
  <si>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</si>
  <si>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</si>
  <si>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</si>
  <si>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</si>
  <si>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</si>
  <si>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</si>
  <si>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</si>
  <si>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</si>
  <si>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</si>
  <si>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</si>
  <si>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</si>
  <si>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</si>
  <si>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</si>
  <si>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</si>
  <si>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</si>
  <si>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</si>
  <si>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</si>
  <si>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</si>
  <si>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</si>
  <si>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</si>
  <si>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</si>
  <si>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</si>
  <si>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</si>
  <si>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</si>
  <si>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</si>
  <si>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</si>
  <si>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</si>
  <si>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</si>
  <si>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</si>
  <si>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</si>
  <si>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</si>
  <si>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</si>
  <si>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</si>
  <si>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</si>
  <si>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</si>
  <si>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</si>
  <si>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</si>
  <si>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</si>
  <si>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</si>
  <si>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</si>
  <si>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</si>
  <si>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</si>
  <si>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</si>
  <si>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</si>
  <si>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</si>
  <si>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</si>
  <si>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</si>
  <si>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</si>
  <si>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</si>
  <si>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</si>
  <si>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</si>
  <si>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</si>
  <si>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</si>
  <si>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</si>
  <si>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</si>
  <si>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</si>
  <si>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</si>
  <si>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</si>
  <si>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</si>
  <si>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</si>
  <si>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</si>
  <si>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</si>
  <si>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</si>
  <si>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</si>
  <si>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</si>
  <si>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</si>
  <si>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</si>
  <si>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</si>
  <si>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</si>
  <si>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</si>
  <si>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</si>
  <si>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</si>
  <si>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</si>
  <si>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20/09/16 - VENCIMENTO 30/09/16</t>
  </si>
  <si>
    <t>6.2.13. Ajuste Remuneração ¹</t>
  </si>
  <si>
    <t>6.3. Revisão de Remuneração pelo Transporte Coletivo ²</t>
  </si>
  <si>
    <t xml:space="preserve">     ¹  Pagamento das linhas noturnas (rede da madrugada) de agosto/16.</t>
  </si>
  <si>
    <t xml:space="preserve">     ²  Pagamento de combustível não fóssil de setembro/15 a agosto/16 (área 7), maio/16 (área 2) e agosto/16 (áreas 1, 2, 3, 5, 6 e 8).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</si>
</sst>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4" width="15.50390625" style="1" customWidth="1"/>
    <col min="15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92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91</v>
      </c>
      <c r="J5" s="84" t="s">
        <v>90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622588</v>
      </c>
      <c r="C7" s="9">
        <f t="shared" si="0"/>
        <v>799035</v>
      </c>
      <c r="D7" s="9">
        <f t="shared" si="0"/>
        <v>830722</v>
      </c>
      <c r="E7" s="9">
        <f t="shared" si="0"/>
        <v>533914</v>
      </c>
      <c r="F7" s="9">
        <f t="shared" si="0"/>
        <v>741901</v>
      </c>
      <c r="G7" s="9">
        <f t="shared" si="0"/>
        <v>1239564</v>
      </c>
      <c r="H7" s="9">
        <f t="shared" si="0"/>
        <v>587033</v>
      </c>
      <c r="I7" s="9">
        <f t="shared" si="0"/>
        <v>128462</v>
      </c>
      <c r="J7" s="9">
        <f t="shared" si="0"/>
        <v>331669</v>
      </c>
      <c r="K7" s="9">
        <f t="shared" si="0"/>
        <v>5814888</v>
      </c>
      <c r="L7" s="51"/>
    </row>
    <row r="8" spans="1:11" ht="17.25" customHeight="1">
      <c r="A8" s="10" t="s">
        <v>98</v>
      </c>
      <c r="B8" s="11">
        <f>B9+B12+B16</f>
        <v>299308</v>
      </c>
      <c r="C8" s="11">
        <f aca="true" t="shared" si="1" ref="C8:J8">C9+C12+C16</f>
        <v>391564</v>
      </c>
      <c r="D8" s="11">
        <f t="shared" si="1"/>
        <v>383082</v>
      </c>
      <c r="E8" s="11">
        <f t="shared" si="1"/>
        <v>265531</v>
      </c>
      <c r="F8" s="11">
        <f t="shared" si="1"/>
        <v>356923</v>
      </c>
      <c r="G8" s="11">
        <f t="shared" si="1"/>
        <v>598778</v>
      </c>
      <c r="H8" s="11">
        <f t="shared" si="1"/>
        <v>308675</v>
      </c>
      <c r="I8" s="11">
        <f t="shared" si="1"/>
        <v>57501</v>
      </c>
      <c r="J8" s="11">
        <f t="shared" si="1"/>
        <v>149729</v>
      </c>
      <c r="K8" s="11">
        <f>SUM(B8:J8)</f>
        <v>2811091</v>
      </c>
    </row>
    <row r="9" spans="1:11" ht="17.25" customHeight="1">
      <c r="A9" s="15" t="s">
        <v>17</v>
      </c>
      <c r="B9" s="13">
        <f>+B10+B11</f>
        <v>35217</v>
      </c>
      <c r="C9" s="13">
        <f aca="true" t="shared" si="2" ref="C9:J9">+C10+C11</f>
        <v>48975</v>
      </c>
      <c r="D9" s="13">
        <f t="shared" si="2"/>
        <v>41804</v>
      </c>
      <c r="E9" s="13">
        <f t="shared" si="2"/>
        <v>31460</v>
      </c>
      <c r="F9" s="13">
        <f t="shared" si="2"/>
        <v>38119</v>
      </c>
      <c r="G9" s="13">
        <f t="shared" si="2"/>
        <v>48313</v>
      </c>
      <c r="H9" s="13">
        <f t="shared" si="2"/>
        <v>45490</v>
      </c>
      <c r="I9" s="13">
        <f t="shared" si="2"/>
        <v>8027</v>
      </c>
      <c r="J9" s="13">
        <f t="shared" si="2"/>
        <v>15177</v>
      </c>
      <c r="K9" s="11">
        <f>SUM(B9:J9)</f>
        <v>312582</v>
      </c>
    </row>
    <row r="10" spans="1:11" ht="17.25" customHeight="1">
      <c r="A10" s="29" t="s">
        <v>18</v>
      </c>
      <c r="B10" s="13">
        <v>35217</v>
      </c>
      <c r="C10" s="13">
        <v>48975</v>
      </c>
      <c r="D10" s="13">
        <v>41804</v>
      </c>
      <c r="E10" s="13">
        <v>31460</v>
      </c>
      <c r="F10" s="13">
        <v>38119</v>
      </c>
      <c r="G10" s="13">
        <v>48313</v>
      </c>
      <c r="H10" s="13">
        <v>45490</v>
      </c>
      <c r="I10" s="13">
        <v>8027</v>
      </c>
      <c r="J10" s="13">
        <v>15177</v>
      </c>
      <c r="K10" s="11">
        <f>SUM(B10:J10)</f>
        <v>312582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223493</v>
      </c>
      <c r="C12" s="17">
        <f t="shared" si="3"/>
        <v>292760</v>
      </c>
      <c r="D12" s="17">
        <f t="shared" si="3"/>
        <v>290578</v>
      </c>
      <c r="E12" s="17">
        <f t="shared" si="3"/>
        <v>199770</v>
      </c>
      <c r="F12" s="17">
        <f t="shared" si="3"/>
        <v>264591</v>
      </c>
      <c r="G12" s="17">
        <f t="shared" si="3"/>
        <v>454664</v>
      </c>
      <c r="H12" s="17">
        <f t="shared" si="3"/>
        <v>226073</v>
      </c>
      <c r="I12" s="17">
        <f t="shared" si="3"/>
        <v>41374</v>
      </c>
      <c r="J12" s="17">
        <f t="shared" si="3"/>
        <v>114275</v>
      </c>
      <c r="K12" s="11">
        <f aca="true" t="shared" si="4" ref="K12:K27">SUM(B12:J12)</f>
        <v>2107578</v>
      </c>
    </row>
    <row r="13" spans="1:13" ht="17.25" customHeight="1">
      <c r="A13" s="14" t="s">
        <v>20</v>
      </c>
      <c r="B13" s="13">
        <v>105013</v>
      </c>
      <c r="C13" s="13">
        <v>147626</v>
      </c>
      <c r="D13" s="13">
        <v>150876</v>
      </c>
      <c r="E13" s="13">
        <v>100559</v>
      </c>
      <c r="F13" s="13">
        <v>131011</v>
      </c>
      <c r="G13" s="13">
        <v>212601</v>
      </c>
      <c r="H13" s="13">
        <v>101351</v>
      </c>
      <c r="I13" s="13">
        <v>22561</v>
      </c>
      <c r="J13" s="13">
        <v>58843</v>
      </c>
      <c r="K13" s="11">
        <f t="shared" si="4"/>
        <v>1030441</v>
      </c>
      <c r="L13" s="51"/>
      <c r="M13" s="52"/>
    </row>
    <row r="14" spans="1:12" ht="17.25" customHeight="1">
      <c r="A14" s="14" t="s">
        <v>21</v>
      </c>
      <c r="B14" s="13">
        <v>107339</v>
      </c>
      <c r="C14" s="13">
        <v>128138</v>
      </c>
      <c r="D14" s="13">
        <v>127932</v>
      </c>
      <c r="E14" s="13">
        <v>89210</v>
      </c>
      <c r="F14" s="13">
        <v>122586</v>
      </c>
      <c r="G14" s="13">
        <v>224711</v>
      </c>
      <c r="H14" s="13">
        <v>105821</v>
      </c>
      <c r="I14" s="13">
        <v>15773</v>
      </c>
      <c r="J14" s="13">
        <v>51698</v>
      </c>
      <c r="K14" s="11">
        <f t="shared" si="4"/>
        <v>973208</v>
      </c>
      <c r="L14" s="51"/>
    </row>
    <row r="15" spans="1:11" ht="17.25" customHeight="1">
      <c r="A15" s="14" t="s">
        <v>22</v>
      </c>
      <c r="B15" s="13">
        <v>11141</v>
      </c>
      <c r="C15" s="13">
        <v>16996</v>
      </c>
      <c r="D15" s="13">
        <v>11770</v>
      </c>
      <c r="E15" s="13">
        <v>10001</v>
      </c>
      <c r="F15" s="13">
        <v>10994</v>
      </c>
      <c r="G15" s="13">
        <v>17352</v>
      </c>
      <c r="H15" s="13">
        <v>18901</v>
      </c>
      <c r="I15" s="13">
        <v>3040</v>
      </c>
      <c r="J15" s="13">
        <v>3734</v>
      </c>
      <c r="K15" s="11">
        <f t="shared" si="4"/>
        <v>103929</v>
      </c>
    </row>
    <row r="16" spans="1:11" ht="17.25" customHeight="1">
      <c r="A16" s="15" t="s">
        <v>94</v>
      </c>
      <c r="B16" s="13">
        <f>B17+B18+B19</f>
        <v>40598</v>
      </c>
      <c r="C16" s="13">
        <f aca="true" t="shared" si="5" ref="C16:J16">C17+C18+C19</f>
        <v>49829</v>
      </c>
      <c r="D16" s="13">
        <f t="shared" si="5"/>
        <v>50700</v>
      </c>
      <c r="E16" s="13">
        <f t="shared" si="5"/>
        <v>34301</v>
      </c>
      <c r="F16" s="13">
        <f t="shared" si="5"/>
        <v>54213</v>
      </c>
      <c r="G16" s="13">
        <f t="shared" si="5"/>
        <v>95801</v>
      </c>
      <c r="H16" s="13">
        <f t="shared" si="5"/>
        <v>37112</v>
      </c>
      <c r="I16" s="13">
        <f t="shared" si="5"/>
        <v>8100</v>
      </c>
      <c r="J16" s="13">
        <f t="shared" si="5"/>
        <v>20277</v>
      </c>
      <c r="K16" s="11">
        <f t="shared" si="4"/>
        <v>390931</v>
      </c>
    </row>
    <row r="17" spans="1:11" ht="17.25" customHeight="1">
      <c r="A17" s="14" t="s">
        <v>95</v>
      </c>
      <c r="B17" s="13">
        <v>23615</v>
      </c>
      <c r="C17" s="13">
        <v>31345</v>
      </c>
      <c r="D17" s="13">
        <v>30078</v>
      </c>
      <c r="E17" s="13">
        <v>20401</v>
      </c>
      <c r="F17" s="13">
        <v>32416</v>
      </c>
      <c r="G17" s="13">
        <v>54360</v>
      </c>
      <c r="H17" s="13">
        <v>22637</v>
      </c>
      <c r="I17" s="13">
        <v>5102</v>
      </c>
      <c r="J17" s="13">
        <v>11896</v>
      </c>
      <c r="K17" s="11">
        <f t="shared" si="4"/>
        <v>231850</v>
      </c>
    </row>
    <row r="18" spans="1:11" ht="17.25" customHeight="1">
      <c r="A18" s="14" t="s">
        <v>96</v>
      </c>
      <c r="B18" s="13">
        <v>14599</v>
      </c>
      <c r="C18" s="13">
        <v>15059</v>
      </c>
      <c r="D18" s="13">
        <v>18500</v>
      </c>
      <c r="E18" s="13">
        <v>12031</v>
      </c>
      <c r="F18" s="13">
        <v>19508</v>
      </c>
      <c r="G18" s="13">
        <v>37648</v>
      </c>
      <c r="H18" s="13">
        <v>11002</v>
      </c>
      <c r="I18" s="13">
        <v>2434</v>
      </c>
      <c r="J18" s="13">
        <v>7534</v>
      </c>
      <c r="K18" s="11">
        <f t="shared" si="4"/>
        <v>138315</v>
      </c>
    </row>
    <row r="19" spans="1:11" ht="17.25" customHeight="1">
      <c r="A19" s="14" t="s">
        <v>97</v>
      </c>
      <c r="B19" s="13">
        <v>2384</v>
      </c>
      <c r="C19" s="13">
        <v>3425</v>
      </c>
      <c r="D19" s="13">
        <v>2122</v>
      </c>
      <c r="E19" s="13">
        <v>1869</v>
      </c>
      <c r="F19" s="13">
        <v>2289</v>
      </c>
      <c r="G19" s="13">
        <v>3793</v>
      </c>
      <c r="H19" s="13">
        <v>3473</v>
      </c>
      <c r="I19" s="13">
        <v>564</v>
      </c>
      <c r="J19" s="13">
        <v>847</v>
      </c>
      <c r="K19" s="11">
        <f t="shared" si="4"/>
        <v>20766</v>
      </c>
    </row>
    <row r="20" spans="1:11" ht="17.25" customHeight="1">
      <c r="A20" s="16" t="s">
        <v>23</v>
      </c>
      <c r="B20" s="11">
        <f>+B21+B22+B23</f>
        <v>158781</v>
      </c>
      <c r="C20" s="11">
        <f aca="true" t="shared" si="6" ref="C20:J20">+C21+C22+C23</f>
        <v>180691</v>
      </c>
      <c r="D20" s="11">
        <f t="shared" si="6"/>
        <v>207154</v>
      </c>
      <c r="E20" s="11">
        <f t="shared" si="6"/>
        <v>126080</v>
      </c>
      <c r="F20" s="11">
        <f t="shared" si="6"/>
        <v>201582</v>
      </c>
      <c r="G20" s="11">
        <f t="shared" si="6"/>
        <v>376234</v>
      </c>
      <c r="H20" s="11">
        <f t="shared" si="6"/>
        <v>138391</v>
      </c>
      <c r="I20" s="11">
        <f t="shared" si="6"/>
        <v>32566</v>
      </c>
      <c r="J20" s="11">
        <f t="shared" si="6"/>
        <v>77665</v>
      </c>
      <c r="K20" s="11">
        <f t="shared" si="4"/>
        <v>1499144</v>
      </c>
    </row>
    <row r="21" spans="1:12" ht="17.25" customHeight="1">
      <c r="A21" s="12" t="s">
        <v>24</v>
      </c>
      <c r="B21" s="13">
        <v>83489</v>
      </c>
      <c r="C21" s="13">
        <v>104776</v>
      </c>
      <c r="D21" s="13">
        <v>120540</v>
      </c>
      <c r="E21" s="13">
        <v>72023</v>
      </c>
      <c r="F21" s="13">
        <v>112621</v>
      </c>
      <c r="G21" s="13">
        <v>194660</v>
      </c>
      <c r="H21" s="13">
        <v>76635</v>
      </c>
      <c r="I21" s="13">
        <v>19959</v>
      </c>
      <c r="J21" s="13">
        <v>44095</v>
      </c>
      <c r="K21" s="11">
        <f t="shared" si="4"/>
        <v>828798</v>
      </c>
      <c r="L21" s="51"/>
    </row>
    <row r="22" spans="1:12" ht="17.25" customHeight="1">
      <c r="A22" s="12" t="s">
        <v>25</v>
      </c>
      <c r="B22" s="13">
        <v>70468</v>
      </c>
      <c r="C22" s="13">
        <v>69851</v>
      </c>
      <c r="D22" s="13">
        <v>81432</v>
      </c>
      <c r="E22" s="13">
        <v>50512</v>
      </c>
      <c r="F22" s="13">
        <v>84356</v>
      </c>
      <c r="G22" s="13">
        <v>173159</v>
      </c>
      <c r="H22" s="13">
        <v>55451</v>
      </c>
      <c r="I22" s="13">
        <v>11511</v>
      </c>
      <c r="J22" s="13">
        <v>31982</v>
      </c>
      <c r="K22" s="11">
        <f t="shared" si="4"/>
        <v>628722</v>
      </c>
      <c r="L22" s="51"/>
    </row>
    <row r="23" spans="1:11" ht="17.25" customHeight="1">
      <c r="A23" s="12" t="s">
        <v>26</v>
      </c>
      <c r="B23" s="13">
        <v>4824</v>
      </c>
      <c r="C23" s="13">
        <v>6064</v>
      </c>
      <c r="D23" s="13">
        <v>5182</v>
      </c>
      <c r="E23" s="13">
        <v>3545</v>
      </c>
      <c r="F23" s="13">
        <v>4605</v>
      </c>
      <c r="G23" s="13">
        <v>8415</v>
      </c>
      <c r="H23" s="13">
        <v>6305</v>
      </c>
      <c r="I23" s="13">
        <v>1096</v>
      </c>
      <c r="J23" s="13">
        <v>1588</v>
      </c>
      <c r="K23" s="11">
        <f t="shared" si="4"/>
        <v>41624</v>
      </c>
    </row>
    <row r="24" spans="1:11" ht="17.25" customHeight="1">
      <c r="A24" s="16" t="s">
        <v>27</v>
      </c>
      <c r="B24" s="13">
        <f>+B25+B26</f>
        <v>164499</v>
      </c>
      <c r="C24" s="13">
        <f aca="true" t="shared" si="7" ref="C24:J24">+C25+C26</f>
        <v>226780</v>
      </c>
      <c r="D24" s="13">
        <f t="shared" si="7"/>
        <v>240486</v>
      </c>
      <c r="E24" s="13">
        <f t="shared" si="7"/>
        <v>142303</v>
      </c>
      <c r="F24" s="13">
        <f t="shared" si="7"/>
        <v>183396</v>
      </c>
      <c r="G24" s="13">
        <f t="shared" si="7"/>
        <v>264552</v>
      </c>
      <c r="H24" s="13">
        <f t="shared" si="7"/>
        <v>130812</v>
      </c>
      <c r="I24" s="13">
        <f t="shared" si="7"/>
        <v>38395</v>
      </c>
      <c r="J24" s="13">
        <f t="shared" si="7"/>
        <v>104275</v>
      </c>
      <c r="K24" s="11">
        <f t="shared" si="4"/>
        <v>1495498</v>
      </c>
    </row>
    <row r="25" spans="1:12" ht="17.25" customHeight="1">
      <c r="A25" s="12" t="s">
        <v>129</v>
      </c>
      <c r="B25" s="13">
        <v>66611</v>
      </c>
      <c r="C25" s="13">
        <v>101471</v>
      </c>
      <c r="D25" s="13">
        <v>115327</v>
      </c>
      <c r="E25" s="13">
        <v>66689</v>
      </c>
      <c r="F25" s="13">
        <v>80702</v>
      </c>
      <c r="G25" s="13">
        <v>109470</v>
      </c>
      <c r="H25" s="13">
        <v>54773</v>
      </c>
      <c r="I25" s="13">
        <v>20793</v>
      </c>
      <c r="J25" s="13">
        <v>46599</v>
      </c>
      <c r="K25" s="11">
        <f t="shared" si="4"/>
        <v>662435</v>
      </c>
      <c r="L25" s="51"/>
    </row>
    <row r="26" spans="1:12" ht="17.25" customHeight="1">
      <c r="A26" s="12" t="s">
        <v>130</v>
      </c>
      <c r="B26" s="13">
        <v>97888</v>
      </c>
      <c r="C26" s="13">
        <v>125309</v>
      </c>
      <c r="D26" s="13">
        <v>125159</v>
      </c>
      <c r="E26" s="13">
        <v>75614</v>
      </c>
      <c r="F26" s="13">
        <v>102694</v>
      </c>
      <c r="G26" s="13">
        <v>155082</v>
      </c>
      <c r="H26" s="13">
        <v>76039</v>
      </c>
      <c r="I26" s="13">
        <v>17602</v>
      </c>
      <c r="J26" s="13">
        <v>57676</v>
      </c>
      <c r="K26" s="11">
        <f t="shared" si="4"/>
        <v>833063</v>
      </c>
      <c r="L26" s="51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9155</v>
      </c>
      <c r="I27" s="11">
        <v>0</v>
      </c>
      <c r="J27" s="11">
        <v>0</v>
      </c>
      <c r="K27" s="11">
        <f t="shared" si="4"/>
        <v>9155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8">
        <f>SUM(B30:B33)</f>
        <v>2.7736</v>
      </c>
      <c r="C29" s="58">
        <f aca="true" t="shared" si="8" ref="C29:J29">SUM(C30:C33)</f>
        <v>3.10359418</v>
      </c>
      <c r="D29" s="58">
        <f t="shared" si="8"/>
        <v>3.4946</v>
      </c>
      <c r="E29" s="58">
        <f t="shared" si="8"/>
        <v>2.97171955</v>
      </c>
      <c r="F29" s="58">
        <f t="shared" si="8"/>
        <v>2.9409</v>
      </c>
      <c r="G29" s="58">
        <f t="shared" si="8"/>
        <v>2.4816000000000003</v>
      </c>
      <c r="H29" s="58">
        <f t="shared" si="8"/>
        <v>2.8455</v>
      </c>
      <c r="I29" s="58">
        <f t="shared" si="8"/>
        <v>5.0513</v>
      </c>
      <c r="J29" s="58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5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104</v>
      </c>
      <c r="B32" s="60">
        <v>-0.0048</v>
      </c>
      <c r="C32" s="60">
        <v>-0.0049</v>
      </c>
      <c r="D32" s="60">
        <v>-0.005</v>
      </c>
      <c r="E32" s="60">
        <v>-0.00458045</v>
      </c>
      <c r="F32" s="60">
        <v>-0.0047</v>
      </c>
      <c r="G32" s="60">
        <v>-0.0039</v>
      </c>
      <c r="H32" s="60">
        <v>-0.0046</v>
      </c>
      <c r="I32" s="11">
        <v>0</v>
      </c>
      <c r="J32" s="11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6325.87</v>
      </c>
      <c r="I35" s="19">
        <v>0</v>
      </c>
      <c r="J35" s="19">
        <v>0</v>
      </c>
      <c r="K35" s="23">
        <f>SUM(B35:J35)</f>
        <v>6325.87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30056.89</v>
      </c>
      <c r="C39" s="23">
        <f aca="true" t="shared" si="9" ref="C39:J39">+C43+C40</f>
        <v>38411.25</v>
      </c>
      <c r="D39" s="23">
        <f t="shared" si="9"/>
        <v>45744.11</v>
      </c>
      <c r="E39" s="23">
        <f t="shared" si="9"/>
        <v>25208.280000000002</v>
      </c>
      <c r="F39" s="23">
        <f t="shared" si="9"/>
        <v>38367.8</v>
      </c>
      <c r="G39" s="23">
        <f t="shared" si="9"/>
        <v>50264.520000000004</v>
      </c>
      <c r="H39" s="23">
        <f t="shared" si="9"/>
        <v>28472.99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259808.60000000003</v>
      </c>
    </row>
    <row r="40" spans="1:11" ht="17.25" customHeight="1">
      <c r="A40" s="16" t="s">
        <v>38</v>
      </c>
      <c r="B40" s="23">
        <f>+B54</f>
        <v>25965.21</v>
      </c>
      <c r="C40" s="23">
        <f aca="true" t="shared" si="11" ref="C40:H40">+C54</f>
        <v>32637.53</v>
      </c>
      <c r="D40" s="23">
        <f t="shared" si="11"/>
        <v>39358.35</v>
      </c>
      <c r="E40" s="23">
        <f t="shared" si="11"/>
        <v>21762.88</v>
      </c>
      <c r="F40" s="23">
        <f t="shared" si="11"/>
        <v>33086.28</v>
      </c>
      <c r="G40" s="23">
        <f t="shared" si="11"/>
        <v>42834.44</v>
      </c>
      <c r="H40" s="23">
        <f t="shared" si="11"/>
        <v>24757.95</v>
      </c>
      <c r="I40" s="19">
        <v>0</v>
      </c>
      <c r="J40" s="19">
        <v>0</v>
      </c>
      <c r="K40" s="23">
        <f t="shared" si="10"/>
        <v>220402.64</v>
      </c>
    </row>
    <row r="41" spans="1:11" ht="17.25" customHeight="1">
      <c r="A41" s="12" t="s">
        <v>39</v>
      </c>
      <c r="B41" s="86">
        <v>922</v>
      </c>
      <c r="C41" s="86">
        <v>1214</v>
      </c>
      <c r="D41" s="86">
        <v>1380</v>
      </c>
      <c r="E41" s="86">
        <v>771</v>
      </c>
      <c r="F41" s="86">
        <v>1192</v>
      </c>
      <c r="G41" s="86">
        <v>1681</v>
      </c>
      <c r="H41" s="86">
        <v>859</v>
      </c>
      <c r="I41" s="19">
        <v>0</v>
      </c>
      <c r="J41" s="19">
        <v>0</v>
      </c>
      <c r="K41" s="86">
        <f t="shared" si="10"/>
        <v>8019</v>
      </c>
    </row>
    <row r="42" spans="1:11" ht="17.25" customHeight="1">
      <c r="A42" s="12" t="s">
        <v>40</v>
      </c>
      <c r="B42" s="23">
        <f aca="true" t="shared" si="12" ref="B42:H42">ROUND(B40/B41,2)</f>
        <v>28.16</v>
      </c>
      <c r="C42" s="23">
        <f t="shared" si="12"/>
        <v>26.88</v>
      </c>
      <c r="D42" s="23">
        <f t="shared" si="12"/>
        <v>28.52</v>
      </c>
      <c r="E42" s="23">
        <f t="shared" si="12"/>
        <v>28.23</v>
      </c>
      <c r="F42" s="23">
        <f t="shared" si="12"/>
        <v>27.76</v>
      </c>
      <c r="G42" s="23">
        <f t="shared" si="12"/>
        <v>25.48</v>
      </c>
      <c r="H42" s="23">
        <f t="shared" si="12"/>
        <v>28.82</v>
      </c>
      <c r="I42" s="19">
        <v>0</v>
      </c>
      <c r="J42" s="19">
        <v>0</v>
      </c>
      <c r="K42" s="23">
        <f>ROUND(K40/K41,2)</f>
        <v>27.49</v>
      </c>
    </row>
    <row r="43" spans="1:11" ht="17.25" customHeight="1">
      <c r="A43" s="62" t="s">
        <v>103</v>
      </c>
      <c r="B43" s="63">
        <f>ROUND(B44*B45,2)</f>
        <v>4091.68</v>
      </c>
      <c r="C43" s="63">
        <f>ROUND(C44*C45,2)</f>
        <v>5773.72</v>
      </c>
      <c r="D43" s="63">
        <f aca="true" t="shared" si="13" ref="D43:J43">ROUND(D44*D45,2)</f>
        <v>6385.76</v>
      </c>
      <c r="E43" s="63">
        <f t="shared" si="13"/>
        <v>3445.4</v>
      </c>
      <c r="F43" s="63">
        <f t="shared" si="13"/>
        <v>5281.52</v>
      </c>
      <c r="G43" s="63">
        <f t="shared" si="13"/>
        <v>7430.08</v>
      </c>
      <c r="H43" s="63">
        <f t="shared" si="13"/>
        <v>3715.04</v>
      </c>
      <c r="I43" s="63">
        <f t="shared" si="13"/>
        <v>1065.72</v>
      </c>
      <c r="J43" s="63">
        <f t="shared" si="13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1775777.41</v>
      </c>
      <c r="C47" s="22">
        <f aca="true" t="shared" si="14" ref="C47:H47">+C48+C57</f>
        <v>2542178.7399999998</v>
      </c>
      <c r="D47" s="22">
        <f t="shared" si="14"/>
        <v>2974630.35</v>
      </c>
      <c r="E47" s="22">
        <f t="shared" si="14"/>
        <v>1634567.9199999997</v>
      </c>
      <c r="F47" s="22">
        <f t="shared" si="14"/>
        <v>2244008.1199999996</v>
      </c>
      <c r="G47" s="22">
        <f t="shared" si="14"/>
        <v>3156093.61</v>
      </c>
      <c r="H47" s="22">
        <f t="shared" si="14"/>
        <v>1725457.65</v>
      </c>
      <c r="I47" s="22">
        <f>+I48+I57</f>
        <v>649965.82</v>
      </c>
      <c r="J47" s="22">
        <f>+J48+J57</f>
        <v>1010483.6100000001</v>
      </c>
      <c r="K47" s="22">
        <f>SUM(B47:J47)</f>
        <v>17713163.23</v>
      </c>
    </row>
    <row r="48" spans="1:11" ht="17.25" customHeight="1">
      <c r="A48" s="16" t="s">
        <v>112</v>
      </c>
      <c r="B48" s="23">
        <f>SUM(B49:B56)</f>
        <v>1756866.97</v>
      </c>
      <c r="C48" s="23">
        <f aca="true" t="shared" si="15" ref="C48:J48">SUM(C49:C56)</f>
        <v>2518291.63</v>
      </c>
      <c r="D48" s="23">
        <f t="shared" si="15"/>
        <v>2948785.21</v>
      </c>
      <c r="E48" s="23">
        <f t="shared" si="15"/>
        <v>1611850.9499999997</v>
      </c>
      <c r="F48" s="23">
        <f t="shared" si="15"/>
        <v>2220224.4599999995</v>
      </c>
      <c r="G48" s="23">
        <f t="shared" si="15"/>
        <v>3126366.54</v>
      </c>
      <c r="H48" s="23">
        <f t="shared" si="15"/>
        <v>1705201.26</v>
      </c>
      <c r="I48" s="23">
        <f t="shared" si="15"/>
        <v>649965.82</v>
      </c>
      <c r="J48" s="23">
        <f t="shared" si="15"/>
        <v>996461.2000000001</v>
      </c>
      <c r="K48" s="23">
        <f aca="true" t="shared" si="16" ref="K48:K57">SUM(B48:J48)</f>
        <v>17534014.04</v>
      </c>
    </row>
    <row r="49" spans="1:11" ht="17.25" customHeight="1">
      <c r="A49" s="34" t="s">
        <v>44</v>
      </c>
      <c r="B49" s="23">
        <f aca="true" t="shared" si="17" ref="B49:H49">ROUND(B30*B7,2)</f>
        <v>1729798.5</v>
      </c>
      <c r="C49" s="23">
        <f t="shared" si="17"/>
        <v>2478286.96</v>
      </c>
      <c r="D49" s="23">
        <f t="shared" si="17"/>
        <v>2907194.71</v>
      </c>
      <c r="E49" s="23">
        <f t="shared" si="17"/>
        <v>1589088.24</v>
      </c>
      <c r="F49" s="23">
        <f t="shared" si="17"/>
        <v>2185343.59</v>
      </c>
      <c r="G49" s="23">
        <f t="shared" si="17"/>
        <v>3080936.32</v>
      </c>
      <c r="H49" s="23">
        <f t="shared" si="17"/>
        <v>1673102.75</v>
      </c>
      <c r="I49" s="23">
        <f>ROUND(I30*I7,2)</f>
        <v>648900.1</v>
      </c>
      <c r="J49" s="23">
        <f>ROUND(J30*J7,2)</f>
        <v>994244.16</v>
      </c>
      <c r="K49" s="23">
        <f t="shared" si="16"/>
        <v>17286895.33</v>
      </c>
    </row>
    <row r="50" spans="1:11" ht="17.25" customHeight="1">
      <c r="A50" s="34" t="s">
        <v>45</v>
      </c>
      <c r="B50" s="19">
        <v>0</v>
      </c>
      <c r="C50" s="23">
        <f>ROUND(C31*C7,2)</f>
        <v>5508.69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5508.69</v>
      </c>
    </row>
    <row r="51" spans="1:11" ht="17.25" customHeight="1">
      <c r="A51" s="66" t="s">
        <v>105</v>
      </c>
      <c r="B51" s="67">
        <f aca="true" t="shared" si="18" ref="B51:H51">ROUND(B32*B7,2)</f>
        <v>-2988.42</v>
      </c>
      <c r="C51" s="67">
        <f t="shared" si="18"/>
        <v>-3915.27</v>
      </c>
      <c r="D51" s="67">
        <f t="shared" si="18"/>
        <v>-4153.61</v>
      </c>
      <c r="E51" s="67">
        <f t="shared" si="18"/>
        <v>-2445.57</v>
      </c>
      <c r="F51" s="67">
        <f t="shared" si="18"/>
        <v>-3486.93</v>
      </c>
      <c r="G51" s="67">
        <f t="shared" si="18"/>
        <v>-4834.3</v>
      </c>
      <c r="H51" s="67">
        <f t="shared" si="18"/>
        <v>-2700.35</v>
      </c>
      <c r="I51" s="19">
        <v>0</v>
      </c>
      <c r="J51" s="19">
        <v>0</v>
      </c>
      <c r="K51" s="67">
        <f>SUM(B51:J51)</f>
        <v>-24524.449999999997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6325.87</v>
      </c>
      <c r="I53" s="31">
        <f>+I35</f>
        <v>0</v>
      </c>
      <c r="J53" s="31">
        <f>+J35</f>
        <v>0</v>
      </c>
      <c r="K53" s="23">
        <f t="shared" si="16"/>
        <v>6325.87</v>
      </c>
    </row>
    <row r="54" spans="1:11" ht="17.25" customHeight="1">
      <c r="A54" s="12" t="s">
        <v>48</v>
      </c>
      <c r="B54" s="67">
        <v>25965.21</v>
      </c>
      <c r="C54" s="67">
        <v>32637.53</v>
      </c>
      <c r="D54" s="67">
        <v>39358.35</v>
      </c>
      <c r="E54" s="67">
        <v>21762.88</v>
      </c>
      <c r="F54" s="67">
        <v>33086.28</v>
      </c>
      <c r="G54" s="67">
        <v>42834.44</v>
      </c>
      <c r="H54" s="67">
        <v>24757.95</v>
      </c>
      <c r="I54" s="19">
        <v>0</v>
      </c>
      <c r="J54" s="19">
        <v>0</v>
      </c>
      <c r="K54" s="23">
        <f t="shared" si="16"/>
        <v>220402.64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6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141261.84999999995</v>
      </c>
      <c r="C61" s="35">
        <f t="shared" si="19"/>
        <v>470669.51</v>
      </c>
      <c r="D61" s="35">
        <f t="shared" si="19"/>
        <v>562294.0499999999</v>
      </c>
      <c r="E61" s="35">
        <f t="shared" si="19"/>
        <v>434111.64</v>
      </c>
      <c r="F61" s="35">
        <f t="shared" si="19"/>
        <v>96416.65999999997</v>
      </c>
      <c r="G61" s="35">
        <f t="shared" si="19"/>
        <v>236787.56</v>
      </c>
      <c r="H61" s="35">
        <f t="shared" si="19"/>
        <v>179203.95</v>
      </c>
      <c r="I61" s="35">
        <f t="shared" si="19"/>
        <v>-39887.74</v>
      </c>
      <c r="J61" s="35">
        <f t="shared" si="19"/>
        <v>188949.78</v>
      </c>
      <c r="K61" s="35">
        <f>SUM(B61:J61)</f>
        <v>2269807.26</v>
      </c>
    </row>
    <row r="62" spans="1:11" ht="18.75" customHeight="1">
      <c r="A62" s="16" t="s">
        <v>74</v>
      </c>
      <c r="B62" s="35">
        <f aca="true" t="shared" si="20" ref="B62:J62">B63+B64+B65+B66+B67+B68</f>
        <v>-170566.29000000004</v>
      </c>
      <c r="C62" s="35">
        <f t="shared" si="20"/>
        <v>-189000.83</v>
      </c>
      <c r="D62" s="35">
        <f t="shared" si="20"/>
        <v>-175314.72</v>
      </c>
      <c r="E62" s="35">
        <f t="shared" si="20"/>
        <v>-221334.37</v>
      </c>
      <c r="F62" s="35">
        <f t="shared" si="20"/>
        <v>-213114.68000000002</v>
      </c>
      <c r="G62" s="35">
        <f t="shared" si="20"/>
        <v>-233792.06999999998</v>
      </c>
      <c r="H62" s="35">
        <f t="shared" si="20"/>
        <v>-172862</v>
      </c>
      <c r="I62" s="35">
        <f t="shared" si="20"/>
        <v>-30502.6</v>
      </c>
      <c r="J62" s="35">
        <f t="shared" si="20"/>
        <v>-57672.6</v>
      </c>
      <c r="K62" s="35">
        <f aca="true" t="shared" si="21" ref="K62:K91">SUM(B62:J62)</f>
        <v>-1464160.1600000001</v>
      </c>
    </row>
    <row r="63" spans="1:11" ht="18.75" customHeight="1">
      <c r="A63" s="12" t="s">
        <v>75</v>
      </c>
      <c r="B63" s="35">
        <f>-ROUND(B9*$D$3,2)</f>
        <v>-133824.6</v>
      </c>
      <c r="C63" s="35">
        <f aca="true" t="shared" si="22" ref="C63:J63">-ROUND(C9*$D$3,2)</f>
        <v>-186105</v>
      </c>
      <c r="D63" s="35">
        <f t="shared" si="22"/>
        <v>-158855.2</v>
      </c>
      <c r="E63" s="35">
        <f t="shared" si="22"/>
        <v>-119548</v>
      </c>
      <c r="F63" s="35">
        <f t="shared" si="22"/>
        <v>-144852.2</v>
      </c>
      <c r="G63" s="35">
        <f t="shared" si="22"/>
        <v>-183589.4</v>
      </c>
      <c r="H63" s="35">
        <f t="shared" si="22"/>
        <v>-172862</v>
      </c>
      <c r="I63" s="35">
        <f t="shared" si="22"/>
        <v>-30502.6</v>
      </c>
      <c r="J63" s="35">
        <f t="shared" si="22"/>
        <v>-57672.6</v>
      </c>
      <c r="K63" s="35">
        <f t="shared" si="21"/>
        <v>-1187811.6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99</v>
      </c>
      <c r="B65" s="35">
        <v>-794.2</v>
      </c>
      <c r="C65" s="35">
        <v>-171</v>
      </c>
      <c r="D65" s="35">
        <v>-163.4</v>
      </c>
      <c r="E65" s="35">
        <v>-877.8</v>
      </c>
      <c r="F65" s="35">
        <v>-520.6</v>
      </c>
      <c r="G65" s="35">
        <v>-364.8</v>
      </c>
      <c r="H65" s="35">
        <v>0</v>
      </c>
      <c r="I65" s="19">
        <v>0</v>
      </c>
      <c r="J65" s="19">
        <v>0</v>
      </c>
      <c r="K65" s="35">
        <f t="shared" si="21"/>
        <v>-2891.8</v>
      </c>
    </row>
    <row r="66" spans="1:11" ht="18.75" customHeight="1">
      <c r="A66" s="12" t="s">
        <v>106</v>
      </c>
      <c r="B66" s="35">
        <v>-718.2</v>
      </c>
      <c r="C66" s="35">
        <v>-478.8</v>
      </c>
      <c r="D66" s="35">
        <v>-532</v>
      </c>
      <c r="E66" s="35">
        <v>-425.6</v>
      </c>
      <c r="F66" s="35">
        <v>-186.2</v>
      </c>
      <c r="G66" s="35">
        <v>-638.4</v>
      </c>
      <c r="H66" s="35">
        <v>0</v>
      </c>
      <c r="I66" s="19">
        <v>0</v>
      </c>
      <c r="J66" s="19">
        <v>0</v>
      </c>
      <c r="K66" s="35">
        <f t="shared" si="21"/>
        <v>-2979.2</v>
      </c>
    </row>
    <row r="67" spans="1:11" ht="18.75" customHeight="1">
      <c r="A67" s="12" t="s">
        <v>53</v>
      </c>
      <c r="B67" s="35">
        <v>-35229.29</v>
      </c>
      <c r="C67" s="35">
        <v>-2246.03</v>
      </c>
      <c r="D67" s="35">
        <v>-15764.12</v>
      </c>
      <c r="E67" s="35">
        <v>-100482.97</v>
      </c>
      <c r="F67" s="35">
        <v>-67555.68</v>
      </c>
      <c r="G67" s="35">
        <v>-49199.47</v>
      </c>
      <c r="H67" s="35">
        <v>0</v>
      </c>
      <c r="I67" s="19">
        <v>0</v>
      </c>
      <c r="J67" s="19">
        <v>0</v>
      </c>
      <c r="K67" s="35">
        <f t="shared" si="21"/>
        <v>-270477.56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3" ref="B69:J69">SUM(B70:B99)</f>
        <v>293489.05</v>
      </c>
      <c r="C69" s="67">
        <f t="shared" si="23"/>
        <v>621858.34</v>
      </c>
      <c r="D69" s="67">
        <f t="shared" si="23"/>
        <v>708976.83</v>
      </c>
      <c r="E69" s="67">
        <f t="shared" si="23"/>
        <v>636035.24</v>
      </c>
      <c r="F69" s="67">
        <f t="shared" si="23"/>
        <v>260416.19</v>
      </c>
      <c r="G69" s="67">
        <f t="shared" si="23"/>
        <v>95950.64</v>
      </c>
      <c r="H69" s="67">
        <f t="shared" si="23"/>
        <v>338680.95</v>
      </c>
      <c r="I69" s="67">
        <f t="shared" si="23"/>
        <v>-9385.14</v>
      </c>
      <c r="J69" s="67">
        <f t="shared" si="23"/>
        <v>246622.38</v>
      </c>
      <c r="K69" s="67">
        <f t="shared" si="21"/>
        <v>3192644.48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21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6">
        <v>-2351.33</v>
      </c>
      <c r="J72" s="19">
        <v>0</v>
      </c>
      <c r="K72" s="67">
        <f t="shared" si="21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1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21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67">
        <v>-1000</v>
      </c>
      <c r="K78" s="67">
        <f t="shared" si="21"/>
        <v>-1000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132</v>
      </c>
      <c r="B82" s="67">
        <v>308000</v>
      </c>
      <c r="C82" s="67">
        <v>643000</v>
      </c>
      <c r="D82" s="67">
        <v>730000</v>
      </c>
      <c r="E82" s="67">
        <v>650000</v>
      </c>
      <c r="F82" s="67">
        <v>280000</v>
      </c>
      <c r="G82" s="67">
        <v>125200</v>
      </c>
      <c r="H82" s="67">
        <v>353000</v>
      </c>
      <c r="I82" s="67">
        <v>58000</v>
      </c>
      <c r="J82" s="67">
        <v>258000</v>
      </c>
      <c r="K82" s="67">
        <f t="shared" si="21"/>
        <v>3405200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5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3" customFormat="1" ht="18.75" customHeight="1">
      <c r="A97" s="64" t="s">
        <v>128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4" t="s">
        <v>127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133</v>
      </c>
      <c r="B101" s="47">
        <v>18339.09</v>
      </c>
      <c r="C101" s="47">
        <v>37812</v>
      </c>
      <c r="D101" s="47">
        <v>28631.94</v>
      </c>
      <c r="E101" s="47">
        <v>19410.77</v>
      </c>
      <c r="F101" s="47">
        <v>49115.15</v>
      </c>
      <c r="G101" s="47">
        <v>374628.99</v>
      </c>
      <c r="H101" s="47">
        <v>13385</v>
      </c>
      <c r="I101" s="19">
        <v>0</v>
      </c>
      <c r="J101" s="19">
        <v>0</v>
      </c>
      <c r="K101" s="47">
        <f>SUM(B101:J101)</f>
        <v>541322.94</v>
      </c>
      <c r="L101" s="54"/>
    </row>
    <row r="102" spans="1:12" ht="18.75" customHeight="1">
      <c r="A102" s="16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3"/>
    </row>
    <row r="104" spans="1:14" ht="18.75" customHeight="1">
      <c r="A104" s="16" t="s">
        <v>83</v>
      </c>
      <c r="B104" s="24">
        <f aca="true" t="shared" si="24" ref="B104:H104">+B105+B106</f>
        <v>1917039.26</v>
      </c>
      <c r="C104" s="24">
        <f t="shared" si="24"/>
        <v>3012848.2499999995</v>
      </c>
      <c r="D104" s="24">
        <f t="shared" si="24"/>
        <v>3536924.4</v>
      </c>
      <c r="E104" s="24">
        <f t="shared" si="24"/>
        <v>2068679.5599999996</v>
      </c>
      <c r="F104" s="24">
        <f t="shared" si="24"/>
        <v>2340424.78</v>
      </c>
      <c r="G104" s="24">
        <f t="shared" si="24"/>
        <v>3392881.1700000004</v>
      </c>
      <c r="H104" s="24">
        <f t="shared" si="24"/>
        <v>1904661.5999999999</v>
      </c>
      <c r="I104" s="24">
        <f>+I105+I106</f>
        <v>610078.08</v>
      </c>
      <c r="J104" s="24">
        <f>+J105+J106</f>
        <v>1199433.39</v>
      </c>
      <c r="K104" s="47">
        <f>SUM(B104:J104)</f>
        <v>19982970.49</v>
      </c>
      <c r="L104" s="74"/>
      <c r="N104" s="53"/>
    </row>
    <row r="105" spans="1:12" ht="18" customHeight="1">
      <c r="A105" s="16" t="s">
        <v>82</v>
      </c>
      <c r="B105" s="24">
        <f aca="true" t="shared" si="25" ref="B105:J105">+B48+B62+B69+B101</f>
        <v>1898128.82</v>
      </c>
      <c r="C105" s="24">
        <f t="shared" si="25"/>
        <v>2988961.1399999997</v>
      </c>
      <c r="D105" s="24">
        <f t="shared" si="25"/>
        <v>3511079.26</v>
      </c>
      <c r="E105" s="24">
        <f t="shared" si="25"/>
        <v>2045962.5899999996</v>
      </c>
      <c r="F105" s="24">
        <f t="shared" si="25"/>
        <v>2316641.1199999996</v>
      </c>
      <c r="G105" s="24">
        <f t="shared" si="25"/>
        <v>3363154.1000000006</v>
      </c>
      <c r="H105" s="24">
        <f t="shared" si="25"/>
        <v>1884405.21</v>
      </c>
      <c r="I105" s="24">
        <f t="shared" si="25"/>
        <v>610078.08</v>
      </c>
      <c r="J105" s="24">
        <f t="shared" si="25"/>
        <v>1185410.98</v>
      </c>
      <c r="K105" s="47">
        <f>SUM(B105:J105)</f>
        <v>19803821.299999997</v>
      </c>
      <c r="L105" s="53"/>
    </row>
    <row r="106" spans="1:11" ht="18.75" customHeight="1">
      <c r="A106" s="16" t="s">
        <v>100</v>
      </c>
      <c r="B106" s="24">
        <f aca="true" t="shared" si="26" ref="B106:J106">IF(+B57+B102+B107&lt;0,0,(B57+B102+B107))</f>
        <v>18910.44</v>
      </c>
      <c r="C106" s="24">
        <f t="shared" si="26"/>
        <v>23887.11</v>
      </c>
      <c r="D106" s="24">
        <f t="shared" si="26"/>
        <v>25845.14</v>
      </c>
      <c r="E106" s="24">
        <f t="shared" si="26"/>
        <v>22716.97</v>
      </c>
      <c r="F106" s="24">
        <f t="shared" si="26"/>
        <v>23783.66</v>
      </c>
      <c r="G106" s="24">
        <f t="shared" si="26"/>
        <v>29727.07</v>
      </c>
      <c r="H106" s="24">
        <f t="shared" si="26"/>
        <v>20256.39</v>
      </c>
      <c r="I106" s="19">
        <f t="shared" si="26"/>
        <v>0</v>
      </c>
      <c r="J106" s="24">
        <f t="shared" si="26"/>
        <v>14022.41</v>
      </c>
      <c r="K106" s="47">
        <f>SUM(B106:J106)</f>
        <v>179149.19000000003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6"/>
    </row>
    <row r="108" spans="1:11" ht="18.75" customHeight="1">
      <c r="A108" s="16" t="s">
        <v>101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7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0">
        <f>SUM(K113:K130)</f>
        <v>19982970.499999996</v>
      </c>
      <c r="L112" s="53"/>
    </row>
    <row r="113" spans="1:11" ht="18.75" customHeight="1">
      <c r="A113" s="26" t="s">
        <v>70</v>
      </c>
      <c r="B113" s="27">
        <v>242240.1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40">
        <f>SUM(B113:J113)</f>
        <v>242240.1</v>
      </c>
    </row>
    <row r="114" spans="1:11" ht="18.75" customHeight="1">
      <c r="A114" s="26" t="s">
        <v>71</v>
      </c>
      <c r="B114" s="27">
        <v>1674799.16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0">
        <f aca="true" t="shared" si="27" ref="K114:K130">SUM(B114:J114)</f>
        <v>1674799.16</v>
      </c>
    </row>
    <row r="115" spans="1:11" ht="18.75" customHeight="1">
      <c r="A115" s="26" t="s">
        <v>72</v>
      </c>
      <c r="B115" s="39">
        <v>0</v>
      </c>
      <c r="C115" s="27">
        <f>+C104</f>
        <v>3012848.2499999995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 t="shared" si="27"/>
        <v>3012848.2499999995</v>
      </c>
    </row>
    <row r="116" spans="1:11" ht="18.75" customHeight="1">
      <c r="A116" s="26" t="s">
        <v>73</v>
      </c>
      <c r="B116" s="39">
        <v>0</v>
      </c>
      <c r="C116" s="39">
        <v>0</v>
      </c>
      <c r="D116" s="27">
        <f>+D104</f>
        <v>3536924.4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t="shared" si="27"/>
        <v>3536924.4</v>
      </c>
    </row>
    <row r="117" spans="1:11" ht="18.75" customHeight="1">
      <c r="A117" s="26" t="s">
        <v>89</v>
      </c>
      <c r="B117" s="39">
        <v>0</v>
      </c>
      <c r="C117" s="39">
        <v>0</v>
      </c>
      <c r="D117" s="39">
        <v>0</v>
      </c>
      <c r="E117" s="27">
        <f>+E104</f>
        <v>2068679.5599999996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7"/>
        <v>2068679.5599999996</v>
      </c>
    </row>
    <row r="118" spans="1:11" ht="18.75" customHeight="1">
      <c r="A118" s="68" t="s">
        <v>107</v>
      </c>
      <c r="B118" s="39">
        <v>0</v>
      </c>
      <c r="C118" s="39">
        <v>0</v>
      </c>
      <c r="D118" s="39">
        <v>0</v>
      </c>
      <c r="E118" s="39">
        <v>0</v>
      </c>
      <c r="F118" s="27">
        <v>452583.95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7"/>
        <v>452583.95</v>
      </c>
    </row>
    <row r="119" spans="1:11" ht="18.75" customHeight="1">
      <c r="A119" s="68" t="s">
        <v>108</v>
      </c>
      <c r="B119" s="39">
        <v>0</v>
      </c>
      <c r="C119" s="39">
        <v>0</v>
      </c>
      <c r="D119" s="39">
        <v>0</v>
      </c>
      <c r="E119" s="39">
        <v>0</v>
      </c>
      <c r="F119" s="27">
        <v>843261.68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7"/>
        <v>843261.68</v>
      </c>
    </row>
    <row r="120" spans="1:11" ht="18.75" customHeight="1">
      <c r="A120" s="68" t="s">
        <v>109</v>
      </c>
      <c r="B120" s="39">
        <v>0</v>
      </c>
      <c r="C120" s="39">
        <v>0</v>
      </c>
      <c r="D120" s="39">
        <v>0</v>
      </c>
      <c r="E120" s="39">
        <v>0</v>
      </c>
      <c r="F120" s="27">
        <v>113752.73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7"/>
        <v>113752.73</v>
      </c>
    </row>
    <row r="121" spans="1:11" ht="18.75" customHeight="1">
      <c r="A121" s="68" t="s">
        <v>116</v>
      </c>
      <c r="B121" s="70">
        <v>0</v>
      </c>
      <c r="C121" s="70">
        <v>0</v>
      </c>
      <c r="D121" s="70">
        <v>0</v>
      </c>
      <c r="E121" s="70">
        <v>0</v>
      </c>
      <c r="F121" s="71">
        <v>930826.41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7"/>
        <v>930826.41</v>
      </c>
    </row>
    <row r="122" spans="1:11" ht="18.75" customHeight="1">
      <c r="A122" s="68" t="s">
        <v>117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27">
        <v>867050.23</v>
      </c>
      <c r="H122" s="39">
        <v>0</v>
      </c>
      <c r="I122" s="39">
        <v>0</v>
      </c>
      <c r="J122" s="39">
        <v>0</v>
      </c>
      <c r="K122" s="40">
        <f t="shared" si="27"/>
        <v>867050.23</v>
      </c>
    </row>
    <row r="123" spans="1:11" ht="18.75" customHeight="1">
      <c r="A123" s="68" t="s">
        <v>118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27">
        <v>76577.76</v>
      </c>
      <c r="H123" s="39">
        <v>0</v>
      </c>
      <c r="I123" s="39">
        <v>0</v>
      </c>
      <c r="J123" s="39">
        <v>0</v>
      </c>
      <c r="K123" s="40">
        <f t="shared" si="27"/>
        <v>76577.76</v>
      </c>
    </row>
    <row r="124" spans="1:11" ht="18.75" customHeight="1">
      <c r="A124" s="68" t="s">
        <v>119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27">
        <v>454877.64999999997</v>
      </c>
      <c r="H124" s="39">
        <v>0</v>
      </c>
      <c r="I124" s="39">
        <v>0</v>
      </c>
      <c r="J124" s="39">
        <v>0</v>
      </c>
      <c r="K124" s="40">
        <f t="shared" si="27"/>
        <v>454877.64999999997</v>
      </c>
    </row>
    <row r="125" spans="1:11" ht="18.75" customHeight="1">
      <c r="A125" s="68" t="s">
        <v>120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471465.87</v>
      </c>
      <c r="H125" s="39">
        <v>0</v>
      </c>
      <c r="I125" s="39">
        <v>0</v>
      </c>
      <c r="J125" s="39">
        <v>0</v>
      </c>
      <c r="K125" s="40">
        <f t="shared" si="27"/>
        <v>471465.87</v>
      </c>
    </row>
    <row r="126" spans="1:11" ht="18.75" customHeight="1">
      <c r="A126" s="68" t="s">
        <v>121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1522909.6700000002</v>
      </c>
      <c r="H126" s="39">
        <v>0</v>
      </c>
      <c r="I126" s="39">
        <v>0</v>
      </c>
      <c r="J126" s="39">
        <v>0</v>
      </c>
      <c r="K126" s="40">
        <f t="shared" si="27"/>
        <v>1522909.6700000002</v>
      </c>
    </row>
    <row r="127" spans="1:11" ht="18.75" customHeight="1">
      <c r="A127" s="68" t="s">
        <v>122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27">
        <v>675719.24</v>
      </c>
      <c r="I127" s="39">
        <v>0</v>
      </c>
      <c r="J127" s="39">
        <v>0</v>
      </c>
      <c r="K127" s="40">
        <f t="shared" si="27"/>
        <v>675719.24</v>
      </c>
    </row>
    <row r="128" spans="1:11" ht="18.75" customHeight="1">
      <c r="A128" s="68" t="s">
        <v>123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27">
        <v>1228942.37</v>
      </c>
      <c r="I128" s="39">
        <v>0</v>
      </c>
      <c r="J128" s="39">
        <v>0</v>
      </c>
      <c r="K128" s="40">
        <f t="shared" si="27"/>
        <v>1228942.37</v>
      </c>
    </row>
    <row r="129" spans="1:11" ht="18.75" customHeight="1">
      <c r="A129" s="68" t="s">
        <v>124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27">
        <v>610078.08</v>
      </c>
      <c r="J129" s="39">
        <v>0</v>
      </c>
      <c r="K129" s="40">
        <f t="shared" si="27"/>
        <v>610078.08</v>
      </c>
    </row>
    <row r="130" spans="1:11" ht="18.75" customHeight="1">
      <c r="A130" s="69" t="s">
        <v>125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1199433.39</v>
      </c>
      <c r="K130" s="43">
        <f t="shared" si="27"/>
        <v>1199433.39</v>
      </c>
    </row>
    <row r="131" spans="1:11" ht="18.75" customHeight="1">
      <c r="A131" s="76" t="s">
        <v>134</v>
      </c>
      <c r="B131" s="76"/>
      <c r="C131" s="76"/>
      <c r="D131" s="76"/>
      <c r="E131" s="76"/>
      <c r="F131" s="49">
        <v>0</v>
      </c>
      <c r="G131" s="49">
        <v>0</v>
      </c>
      <c r="H131" s="49">
        <v>0</v>
      </c>
      <c r="I131" s="49">
        <v>0</v>
      </c>
      <c r="J131" s="49">
        <f>J104-J130</f>
        <v>0</v>
      </c>
      <c r="K131" s="50"/>
    </row>
    <row r="132" spans="1:5" ht="18.75" customHeight="1">
      <c r="A132" s="75" t="s">
        <v>135</v>
      </c>
      <c r="B132" s="75"/>
      <c r="C132" s="75"/>
      <c r="D132" s="75"/>
      <c r="E132" s="75"/>
    </row>
    <row r="133" ht="18.75" customHeight="1"/>
    <row r="134" ht="15.75">
      <c r="A134" s="38"/>
    </row>
  </sheetData>
  <sheetProtection/>
  <mergeCells count="9">
    <mergeCell ref="A132:E132"/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2016-11-01T12:46:26Z</dcterms:modified>
  <cp:category/>
  <cp:version/>
  <cp:contentType/>
  <cp:contentStatus/>
</cp:coreProperties>
</file>