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<sst xmlns="http://schemas.openxmlformats.org/spreadsheetml/2006/main" count="134" uniqueCount="134">
  <si>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</si>
  <si>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</si>
  <si>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</si>
  <si>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</si>
  <si>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</si>
  <si>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</si>
  <si>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</si>
  <si>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</si>
  <si>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</si>
  <si>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</si>
  <si>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</si>
  <si>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</si>
  <si>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</si>
  <si>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</si>
  <si>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</si>
  <si>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</si>
  <si>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</si>
  <si>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</si>
  <si>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</si>
  <si>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</si>
  <si>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</si>
  <si>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</si>
  <si>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</si>
  <si>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</si>
  <si>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</si>
  <si>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</si>
  <si>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</si>
  <si>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</si>
  <si>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</si>
  <si>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</si>
  <si>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</si>
  <si>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</si>
  <si>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</si>
  <si>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</si>
  <si>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</si>
  <si>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</si>
  <si>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</si>
  <si>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</si>
  <si>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</si>
  <si>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</si>
  <si>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</si>
  <si>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</si>
  <si>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</si>
  <si>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</si>
  <si>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</si>
  <si>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</si>
  <si>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</si>
  <si>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</si>
  <si>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</si>
  <si>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</si>
  <si>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</si>
  <si>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</si>
  <si>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</si>
  <si>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</si>
  <si>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</si>
  <si>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</si>
  <si>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</si>
  <si>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</si>
  <si>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</si>
  <si>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</si>
  <si>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</si>
  <si>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</si>
  <si>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</si>
  <si>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</si>
  <si>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</si>
  <si>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</si>
  <si>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</si>
  <si>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</si>
  <si>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</si>
  <si>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</si>
  <si>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</si>
  <si>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</si>
  <si>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</si>
  <si>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</si>
  <si>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</si>
  <si>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</si>
  <si>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</si>
  <si>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</si>
  <si>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</si>
  <si>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</si>
  <si>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</si>
  <si>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</si>
  <si>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</si>
  <si>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</si>
  <si>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</si>
  <si>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</si>
  <si>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</si>
  <si>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</si>
  <si>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</si>
  <si>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</si>
  <si>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</si>
  <si>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</si>
  <si>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</si>
  <si>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</si>
  <si>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</si>
  <si>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</si>
  <si>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</si>
  <si>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</si>
  <si>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</si>
  <si>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</si>
  <si>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</si>
  <si>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</si>
  <si>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</si>
  <si>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</si>
  <si>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</si>
  <si>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</si>
  <si>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</si>
  <si>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</si>
  <si>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</si>
  <si>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</si>
  <si>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</si>
  <si>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</si>
  <si>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</si>
  <si>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</si>
  <si>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</si>
  <si>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</si>
  <si>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</si>
  <si>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</si>
  <si>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</si>
  <si>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</si>
  <si>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</si>
  <si>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</si>
  <si>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</si>
  <si>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</si>
  <si>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</si>
  <si>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</si>
  <si>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</si>
  <si>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</si>
  <si>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</si>
  <si>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</si>
  <si>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</si>
  <si>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</si>
  <si>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</si>
  <si>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22/09/16 - VENCIMENTO 04/10/16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</si>
</sst>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616609</v>
      </c>
      <c r="C7" s="9">
        <f t="shared" si="0"/>
        <v>788474</v>
      </c>
      <c r="D7" s="9">
        <f t="shared" si="0"/>
        <v>825525</v>
      </c>
      <c r="E7" s="9">
        <f t="shared" si="0"/>
        <v>550030</v>
      </c>
      <c r="F7" s="9">
        <f t="shared" si="0"/>
        <v>748554</v>
      </c>
      <c r="G7" s="9">
        <f t="shared" si="0"/>
        <v>1237815</v>
      </c>
      <c r="H7" s="9">
        <f t="shared" si="0"/>
        <v>577702</v>
      </c>
      <c r="I7" s="9">
        <f t="shared" si="0"/>
        <v>127589</v>
      </c>
      <c r="J7" s="9">
        <f t="shared" si="0"/>
        <v>326415</v>
      </c>
      <c r="K7" s="9">
        <f t="shared" si="0"/>
        <v>5798713</v>
      </c>
      <c r="L7" s="52"/>
    </row>
    <row r="8" spans="1:11" ht="17.25" customHeight="1">
      <c r="A8" s="10" t="s">
        <v>99</v>
      </c>
      <c r="B8" s="11">
        <f>B9+B12+B16</f>
        <v>297949</v>
      </c>
      <c r="C8" s="11">
        <f aca="true" t="shared" si="1" ref="C8:J8">C9+C12+C16</f>
        <v>389998</v>
      </c>
      <c r="D8" s="11">
        <f t="shared" si="1"/>
        <v>383470</v>
      </c>
      <c r="E8" s="11">
        <f t="shared" si="1"/>
        <v>273432</v>
      </c>
      <c r="F8" s="11">
        <f t="shared" si="1"/>
        <v>361032</v>
      </c>
      <c r="G8" s="11">
        <f t="shared" si="1"/>
        <v>600004</v>
      </c>
      <c r="H8" s="11">
        <f t="shared" si="1"/>
        <v>304770</v>
      </c>
      <c r="I8" s="11">
        <f t="shared" si="1"/>
        <v>57159</v>
      </c>
      <c r="J8" s="11">
        <f t="shared" si="1"/>
        <v>148994</v>
      </c>
      <c r="K8" s="11">
        <f>SUM(B8:J8)</f>
        <v>2816808</v>
      </c>
    </row>
    <row r="9" spans="1:11" ht="17.25" customHeight="1">
      <c r="A9" s="15" t="s">
        <v>17</v>
      </c>
      <c r="B9" s="13">
        <f>+B10+B11</f>
        <v>35028</v>
      </c>
      <c r="C9" s="13">
        <f aca="true" t="shared" si="2" ref="C9:J9">+C10+C11</f>
        <v>47889</v>
      </c>
      <c r="D9" s="13">
        <f t="shared" si="2"/>
        <v>41337</v>
      </c>
      <c r="E9" s="13">
        <f t="shared" si="2"/>
        <v>31985</v>
      </c>
      <c r="F9" s="13">
        <f t="shared" si="2"/>
        <v>37651</v>
      </c>
      <c r="G9" s="13">
        <f t="shared" si="2"/>
        <v>47179</v>
      </c>
      <c r="H9" s="13">
        <f t="shared" si="2"/>
        <v>44630</v>
      </c>
      <c r="I9" s="13">
        <f t="shared" si="2"/>
        <v>7911</v>
      </c>
      <c r="J9" s="13">
        <f t="shared" si="2"/>
        <v>14925</v>
      </c>
      <c r="K9" s="11">
        <f>SUM(B9:J9)</f>
        <v>308535</v>
      </c>
    </row>
    <row r="10" spans="1:11" ht="17.25" customHeight="1">
      <c r="A10" s="29" t="s">
        <v>18</v>
      </c>
      <c r="B10" s="13">
        <v>35028</v>
      </c>
      <c r="C10" s="13">
        <v>47889</v>
      </c>
      <c r="D10" s="13">
        <v>41337</v>
      </c>
      <c r="E10" s="13">
        <v>31985</v>
      </c>
      <c r="F10" s="13">
        <v>37651</v>
      </c>
      <c r="G10" s="13">
        <v>47179</v>
      </c>
      <c r="H10" s="13">
        <v>44630</v>
      </c>
      <c r="I10" s="13">
        <v>7911</v>
      </c>
      <c r="J10" s="13">
        <v>14925</v>
      </c>
      <c r="K10" s="11">
        <f>SUM(B10:J10)</f>
        <v>308535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222314</v>
      </c>
      <c r="C12" s="17">
        <f t="shared" si="3"/>
        <v>292647</v>
      </c>
      <c r="D12" s="17">
        <f t="shared" si="3"/>
        <v>291789</v>
      </c>
      <c r="E12" s="17">
        <f t="shared" si="3"/>
        <v>206339</v>
      </c>
      <c r="F12" s="17">
        <f t="shared" si="3"/>
        <v>268722</v>
      </c>
      <c r="G12" s="17">
        <f t="shared" si="3"/>
        <v>456324</v>
      </c>
      <c r="H12" s="17">
        <f t="shared" si="3"/>
        <v>223055</v>
      </c>
      <c r="I12" s="17">
        <f t="shared" si="3"/>
        <v>41237</v>
      </c>
      <c r="J12" s="17">
        <f t="shared" si="3"/>
        <v>114181</v>
      </c>
      <c r="K12" s="11">
        <f aca="true" t="shared" si="4" ref="K12:K27">SUM(B12:J12)</f>
        <v>2116608</v>
      </c>
    </row>
    <row r="13" spans="1:13" ht="17.25" customHeight="1">
      <c r="A13" s="14" t="s">
        <v>20</v>
      </c>
      <c r="B13" s="13">
        <v>106993</v>
      </c>
      <c r="C13" s="13">
        <v>150493</v>
      </c>
      <c r="D13" s="13">
        <v>154798</v>
      </c>
      <c r="E13" s="13">
        <v>106373</v>
      </c>
      <c r="F13" s="13">
        <v>136813</v>
      </c>
      <c r="G13" s="13">
        <v>218400</v>
      </c>
      <c r="H13" s="13">
        <v>102488</v>
      </c>
      <c r="I13" s="13">
        <v>22853</v>
      </c>
      <c r="J13" s="13">
        <v>60386</v>
      </c>
      <c r="K13" s="11">
        <f t="shared" si="4"/>
        <v>1059597</v>
      </c>
      <c r="L13" s="52"/>
      <c r="M13" s="53"/>
    </row>
    <row r="14" spans="1:12" ht="17.25" customHeight="1">
      <c r="A14" s="14" t="s">
        <v>21</v>
      </c>
      <c r="B14" s="13">
        <v>104501</v>
      </c>
      <c r="C14" s="13">
        <v>125639</v>
      </c>
      <c r="D14" s="13">
        <v>125099</v>
      </c>
      <c r="E14" s="13">
        <v>89690</v>
      </c>
      <c r="F14" s="13">
        <v>121067</v>
      </c>
      <c r="G14" s="13">
        <v>220973</v>
      </c>
      <c r="H14" s="13">
        <v>102803</v>
      </c>
      <c r="I14" s="13">
        <v>15339</v>
      </c>
      <c r="J14" s="13">
        <v>50060</v>
      </c>
      <c r="K14" s="11">
        <f t="shared" si="4"/>
        <v>955171</v>
      </c>
      <c r="L14" s="52"/>
    </row>
    <row r="15" spans="1:11" ht="17.25" customHeight="1">
      <c r="A15" s="14" t="s">
        <v>22</v>
      </c>
      <c r="B15" s="13">
        <v>10820</v>
      </c>
      <c r="C15" s="13">
        <v>16515</v>
      </c>
      <c r="D15" s="13">
        <v>11892</v>
      </c>
      <c r="E15" s="13">
        <v>10276</v>
      </c>
      <c r="F15" s="13">
        <v>10842</v>
      </c>
      <c r="G15" s="13">
        <v>16951</v>
      </c>
      <c r="H15" s="13">
        <v>17764</v>
      </c>
      <c r="I15" s="13">
        <v>3045</v>
      </c>
      <c r="J15" s="13">
        <v>3735</v>
      </c>
      <c r="K15" s="11">
        <f t="shared" si="4"/>
        <v>101840</v>
      </c>
    </row>
    <row r="16" spans="1:11" ht="17.25" customHeight="1">
      <c r="A16" s="15" t="s">
        <v>95</v>
      </c>
      <c r="B16" s="13">
        <f>B17+B18+B19</f>
        <v>40607</v>
      </c>
      <c r="C16" s="13">
        <f aca="true" t="shared" si="5" ref="C16:J16">C17+C18+C19</f>
        <v>49462</v>
      </c>
      <c r="D16" s="13">
        <f t="shared" si="5"/>
        <v>50344</v>
      </c>
      <c r="E16" s="13">
        <f t="shared" si="5"/>
        <v>35108</v>
      </c>
      <c r="F16" s="13">
        <f t="shared" si="5"/>
        <v>54659</v>
      </c>
      <c r="G16" s="13">
        <f t="shared" si="5"/>
        <v>96501</v>
      </c>
      <c r="H16" s="13">
        <f t="shared" si="5"/>
        <v>37085</v>
      </c>
      <c r="I16" s="13">
        <f t="shared" si="5"/>
        <v>8011</v>
      </c>
      <c r="J16" s="13">
        <f t="shared" si="5"/>
        <v>19888</v>
      </c>
      <c r="K16" s="11">
        <f t="shared" si="4"/>
        <v>391665</v>
      </c>
    </row>
    <row r="17" spans="1:11" ht="17.25" customHeight="1">
      <c r="A17" s="14" t="s">
        <v>96</v>
      </c>
      <c r="B17" s="13">
        <v>23531</v>
      </c>
      <c r="C17" s="13">
        <v>31094</v>
      </c>
      <c r="D17" s="13">
        <v>29819</v>
      </c>
      <c r="E17" s="13">
        <v>20895</v>
      </c>
      <c r="F17" s="13">
        <v>32816</v>
      </c>
      <c r="G17" s="13">
        <v>54742</v>
      </c>
      <c r="H17" s="13">
        <v>22826</v>
      </c>
      <c r="I17" s="13">
        <v>5047</v>
      </c>
      <c r="J17" s="13">
        <v>11806</v>
      </c>
      <c r="K17" s="11">
        <f t="shared" si="4"/>
        <v>232576</v>
      </c>
    </row>
    <row r="18" spans="1:11" ht="17.25" customHeight="1">
      <c r="A18" s="14" t="s">
        <v>97</v>
      </c>
      <c r="B18" s="13">
        <v>14556</v>
      </c>
      <c r="C18" s="13">
        <v>15049</v>
      </c>
      <c r="D18" s="13">
        <v>18425</v>
      </c>
      <c r="E18" s="13">
        <v>12287</v>
      </c>
      <c r="F18" s="13">
        <v>19580</v>
      </c>
      <c r="G18" s="13">
        <v>38059</v>
      </c>
      <c r="H18" s="13">
        <v>10932</v>
      </c>
      <c r="I18" s="13">
        <v>2448</v>
      </c>
      <c r="J18" s="13">
        <v>7311</v>
      </c>
      <c r="K18" s="11">
        <f t="shared" si="4"/>
        <v>138647</v>
      </c>
    </row>
    <row r="19" spans="1:11" ht="17.25" customHeight="1">
      <c r="A19" s="14" t="s">
        <v>98</v>
      </c>
      <c r="B19" s="13">
        <v>2520</v>
      </c>
      <c r="C19" s="13">
        <v>3319</v>
      </c>
      <c r="D19" s="13">
        <v>2100</v>
      </c>
      <c r="E19" s="13">
        <v>1926</v>
      </c>
      <c r="F19" s="13">
        <v>2263</v>
      </c>
      <c r="G19" s="13">
        <v>3700</v>
      </c>
      <c r="H19" s="13">
        <v>3327</v>
      </c>
      <c r="I19" s="13">
        <v>516</v>
      </c>
      <c r="J19" s="13">
        <v>771</v>
      </c>
      <c r="K19" s="11">
        <f t="shared" si="4"/>
        <v>20442</v>
      </c>
    </row>
    <row r="20" spans="1:11" ht="17.25" customHeight="1">
      <c r="A20" s="16" t="s">
        <v>23</v>
      </c>
      <c r="B20" s="11">
        <f>+B21+B22+B23</f>
        <v>157663</v>
      </c>
      <c r="C20" s="11">
        <f aca="true" t="shared" si="6" ref="C20:J20">+C21+C22+C23</f>
        <v>178418</v>
      </c>
      <c r="D20" s="11">
        <f t="shared" si="6"/>
        <v>207067</v>
      </c>
      <c r="E20" s="11">
        <f t="shared" si="6"/>
        <v>130317</v>
      </c>
      <c r="F20" s="11">
        <f t="shared" si="6"/>
        <v>203718</v>
      </c>
      <c r="G20" s="11">
        <f t="shared" si="6"/>
        <v>377456</v>
      </c>
      <c r="H20" s="11">
        <f t="shared" si="6"/>
        <v>136389</v>
      </c>
      <c r="I20" s="11">
        <f t="shared" si="6"/>
        <v>32325</v>
      </c>
      <c r="J20" s="11">
        <f t="shared" si="6"/>
        <v>77236</v>
      </c>
      <c r="K20" s="11">
        <f t="shared" si="4"/>
        <v>1500589</v>
      </c>
    </row>
    <row r="21" spans="1:12" ht="17.25" customHeight="1">
      <c r="A21" s="12" t="s">
        <v>24</v>
      </c>
      <c r="B21" s="13">
        <v>85327</v>
      </c>
      <c r="C21" s="13">
        <v>106136</v>
      </c>
      <c r="D21" s="13">
        <v>123715</v>
      </c>
      <c r="E21" s="13">
        <v>76567</v>
      </c>
      <c r="F21" s="13">
        <v>116839</v>
      </c>
      <c r="G21" s="13">
        <v>199403</v>
      </c>
      <c r="H21" s="13">
        <v>77034</v>
      </c>
      <c r="I21" s="13">
        <v>20119</v>
      </c>
      <c r="J21" s="13">
        <v>45030</v>
      </c>
      <c r="K21" s="11">
        <f t="shared" si="4"/>
        <v>850170</v>
      </c>
      <c r="L21" s="52"/>
    </row>
    <row r="22" spans="1:12" ht="17.25" customHeight="1">
      <c r="A22" s="12" t="s">
        <v>25</v>
      </c>
      <c r="B22" s="13">
        <v>67542</v>
      </c>
      <c r="C22" s="13">
        <v>66446</v>
      </c>
      <c r="D22" s="13">
        <v>78133</v>
      </c>
      <c r="E22" s="13">
        <v>50156</v>
      </c>
      <c r="F22" s="13">
        <v>82264</v>
      </c>
      <c r="G22" s="13">
        <v>169638</v>
      </c>
      <c r="H22" s="13">
        <v>53545</v>
      </c>
      <c r="I22" s="13">
        <v>11078</v>
      </c>
      <c r="J22" s="13">
        <v>30617</v>
      </c>
      <c r="K22" s="11">
        <f t="shared" si="4"/>
        <v>609419</v>
      </c>
      <c r="L22" s="52"/>
    </row>
    <row r="23" spans="1:11" ht="17.25" customHeight="1">
      <c r="A23" s="12" t="s">
        <v>26</v>
      </c>
      <c r="B23" s="13">
        <v>4794</v>
      </c>
      <c r="C23" s="13">
        <v>5836</v>
      </c>
      <c r="D23" s="13">
        <v>5219</v>
      </c>
      <c r="E23" s="13">
        <v>3594</v>
      </c>
      <c r="F23" s="13">
        <v>4615</v>
      </c>
      <c r="G23" s="13">
        <v>8415</v>
      </c>
      <c r="H23" s="13">
        <v>5810</v>
      </c>
      <c r="I23" s="13">
        <v>1128</v>
      </c>
      <c r="J23" s="13">
        <v>1589</v>
      </c>
      <c r="K23" s="11">
        <f t="shared" si="4"/>
        <v>41000</v>
      </c>
    </row>
    <row r="24" spans="1:11" ht="17.25" customHeight="1">
      <c r="A24" s="16" t="s">
        <v>27</v>
      </c>
      <c r="B24" s="13">
        <f>+B25+B26</f>
        <v>160997</v>
      </c>
      <c r="C24" s="13">
        <f aca="true" t="shared" si="7" ref="C24:J24">+C25+C26</f>
        <v>220058</v>
      </c>
      <c r="D24" s="13">
        <f t="shared" si="7"/>
        <v>234988</v>
      </c>
      <c r="E24" s="13">
        <f t="shared" si="7"/>
        <v>146281</v>
      </c>
      <c r="F24" s="13">
        <f t="shared" si="7"/>
        <v>183804</v>
      </c>
      <c r="G24" s="13">
        <f t="shared" si="7"/>
        <v>260355</v>
      </c>
      <c r="H24" s="13">
        <f t="shared" si="7"/>
        <v>127631</v>
      </c>
      <c r="I24" s="13">
        <f t="shared" si="7"/>
        <v>38105</v>
      </c>
      <c r="J24" s="13">
        <f t="shared" si="7"/>
        <v>100185</v>
      </c>
      <c r="K24" s="11">
        <f t="shared" si="4"/>
        <v>1472404</v>
      </c>
    </row>
    <row r="25" spans="1:12" ht="17.25" customHeight="1">
      <c r="A25" s="12" t="s">
        <v>131</v>
      </c>
      <c r="B25" s="13">
        <v>66847</v>
      </c>
      <c r="C25" s="13">
        <v>100249</v>
      </c>
      <c r="D25" s="13">
        <v>113891</v>
      </c>
      <c r="E25" s="13">
        <v>69902</v>
      </c>
      <c r="F25" s="13">
        <v>81733</v>
      </c>
      <c r="G25" s="13">
        <v>108477</v>
      </c>
      <c r="H25" s="13">
        <v>54896</v>
      </c>
      <c r="I25" s="13">
        <v>20813</v>
      </c>
      <c r="J25" s="13">
        <v>46494</v>
      </c>
      <c r="K25" s="11">
        <f t="shared" si="4"/>
        <v>663302</v>
      </c>
      <c r="L25" s="52"/>
    </row>
    <row r="26" spans="1:12" ht="17.25" customHeight="1">
      <c r="A26" s="12" t="s">
        <v>132</v>
      </c>
      <c r="B26" s="13">
        <v>94150</v>
      </c>
      <c r="C26" s="13">
        <v>119809</v>
      </c>
      <c r="D26" s="13">
        <v>121097</v>
      </c>
      <c r="E26" s="13">
        <v>76379</v>
      </c>
      <c r="F26" s="13">
        <v>102071</v>
      </c>
      <c r="G26" s="13">
        <v>151878</v>
      </c>
      <c r="H26" s="13">
        <v>72735</v>
      </c>
      <c r="I26" s="13">
        <v>17292</v>
      </c>
      <c r="J26" s="13">
        <v>53691</v>
      </c>
      <c r="K26" s="11">
        <f t="shared" si="4"/>
        <v>809102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8912</v>
      </c>
      <c r="I27" s="11">
        <v>0</v>
      </c>
      <c r="J27" s="11">
        <v>0</v>
      </c>
      <c r="K27" s="11">
        <f t="shared" si="4"/>
        <v>8912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7018.45</v>
      </c>
      <c r="I35" s="19">
        <v>0</v>
      </c>
      <c r="J35" s="19">
        <v>0</v>
      </c>
      <c r="K35" s="23">
        <f>SUM(B35:J35)</f>
        <v>7018.45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1733228.8499999999</v>
      </c>
      <c r="C47" s="22">
        <f aca="true" t="shared" si="12" ref="C47:H47">+C48+C57</f>
        <v>2476764.15</v>
      </c>
      <c r="D47" s="22">
        <f t="shared" si="12"/>
        <v>2917110.56</v>
      </c>
      <c r="E47" s="22">
        <f t="shared" si="12"/>
        <v>1660697.28</v>
      </c>
      <c r="F47" s="22">
        <f t="shared" si="12"/>
        <v>2230487.64</v>
      </c>
      <c r="G47" s="22">
        <f t="shared" si="12"/>
        <v>3108918.85</v>
      </c>
      <c r="H47" s="22">
        <f t="shared" si="12"/>
        <v>1674840.92</v>
      </c>
      <c r="I47" s="22">
        <f>+I48+I57</f>
        <v>645556.0399999999</v>
      </c>
      <c r="J47" s="22">
        <f>+J48+J57</f>
        <v>994733.7000000001</v>
      </c>
      <c r="K47" s="22">
        <f>SUM(B47:J47)</f>
        <v>17442337.99</v>
      </c>
    </row>
    <row r="48" spans="1:11" ht="17.25" customHeight="1">
      <c r="A48" s="16" t="s">
        <v>113</v>
      </c>
      <c r="B48" s="23">
        <f>SUM(B49:B56)</f>
        <v>1714318.41</v>
      </c>
      <c r="C48" s="23">
        <f aca="true" t="shared" si="13" ref="C48:J48">SUM(C49:C56)</f>
        <v>2452877.04</v>
      </c>
      <c r="D48" s="23">
        <f t="shared" si="13"/>
        <v>2891265.42</v>
      </c>
      <c r="E48" s="23">
        <f t="shared" si="13"/>
        <v>1637980.31</v>
      </c>
      <c r="F48" s="23">
        <f t="shared" si="13"/>
        <v>2206703.98</v>
      </c>
      <c r="G48" s="23">
        <f t="shared" si="13"/>
        <v>3079191.7800000003</v>
      </c>
      <c r="H48" s="23">
        <f t="shared" si="13"/>
        <v>1654584.53</v>
      </c>
      <c r="I48" s="23">
        <f t="shared" si="13"/>
        <v>645556.0399999999</v>
      </c>
      <c r="J48" s="23">
        <f t="shared" si="13"/>
        <v>980711.29</v>
      </c>
      <c r="K48" s="23">
        <f aca="true" t="shared" si="14" ref="K48:K57">SUM(B48:J48)</f>
        <v>17263188.8</v>
      </c>
    </row>
    <row r="49" spans="1:11" ht="17.25" customHeight="1">
      <c r="A49" s="34" t="s">
        <v>44</v>
      </c>
      <c r="B49" s="23">
        <f aca="true" t="shared" si="15" ref="B49:H49">ROUND(B30*B7,2)</f>
        <v>1713186.45</v>
      </c>
      <c r="C49" s="23">
        <f t="shared" si="15"/>
        <v>2445530.96</v>
      </c>
      <c r="D49" s="23">
        <f t="shared" si="15"/>
        <v>2889007.29</v>
      </c>
      <c r="E49" s="23">
        <f t="shared" si="15"/>
        <v>1637054.29</v>
      </c>
      <c r="F49" s="23">
        <f t="shared" si="15"/>
        <v>2204940.66</v>
      </c>
      <c r="G49" s="23">
        <f t="shared" si="15"/>
        <v>3076589.18</v>
      </c>
      <c r="H49" s="23">
        <f t="shared" si="15"/>
        <v>1646508.47</v>
      </c>
      <c r="I49" s="23">
        <f>ROUND(I30*I7,2)</f>
        <v>644490.32</v>
      </c>
      <c r="J49" s="23">
        <f>ROUND(J30*J7,2)</f>
        <v>978494.25</v>
      </c>
      <c r="K49" s="23">
        <f t="shared" si="14"/>
        <v>17235801.87</v>
      </c>
    </row>
    <row r="50" spans="1:11" ht="17.25" customHeight="1">
      <c r="A50" s="34" t="s">
        <v>45</v>
      </c>
      <c r="B50" s="19">
        <v>0</v>
      </c>
      <c r="C50" s="23">
        <f>ROUND(C31*C7,2)</f>
        <v>5435.88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5435.88</v>
      </c>
    </row>
    <row r="51" spans="1:11" ht="17.25" customHeight="1">
      <c r="A51" s="67" t="s">
        <v>106</v>
      </c>
      <c r="B51" s="68">
        <f aca="true" t="shared" si="16" ref="B51:H51">ROUND(B32*B7,2)</f>
        <v>-2959.72</v>
      </c>
      <c r="C51" s="68">
        <f t="shared" si="16"/>
        <v>-3863.52</v>
      </c>
      <c r="D51" s="68">
        <f t="shared" si="16"/>
        <v>-4127.63</v>
      </c>
      <c r="E51" s="68">
        <f t="shared" si="16"/>
        <v>-2519.38</v>
      </c>
      <c r="F51" s="68">
        <f t="shared" si="16"/>
        <v>-3518.2</v>
      </c>
      <c r="G51" s="68">
        <f t="shared" si="16"/>
        <v>-4827.48</v>
      </c>
      <c r="H51" s="68">
        <f t="shared" si="16"/>
        <v>-2657.43</v>
      </c>
      <c r="I51" s="19">
        <v>0</v>
      </c>
      <c r="J51" s="19">
        <v>0</v>
      </c>
      <c r="K51" s="68">
        <f>SUM(B51:J51)</f>
        <v>-24473.36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7018.45</v>
      </c>
      <c r="I53" s="31">
        <f>+I35</f>
        <v>0</v>
      </c>
      <c r="J53" s="31">
        <f>+J35</f>
        <v>0</v>
      </c>
      <c r="K53" s="23">
        <f t="shared" si="14"/>
        <v>7018.45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-379923.76</v>
      </c>
      <c r="C61" s="35">
        <f t="shared" si="17"/>
        <v>-206923.90000000002</v>
      </c>
      <c r="D61" s="35">
        <f t="shared" si="17"/>
        <v>-267684.35</v>
      </c>
      <c r="E61" s="35">
        <f t="shared" si="17"/>
        <v>-431058.87</v>
      </c>
      <c r="F61" s="35">
        <f t="shared" si="17"/>
        <v>-430912.44</v>
      </c>
      <c r="G61" s="35">
        <f t="shared" si="17"/>
        <v>-395838.44</v>
      </c>
      <c r="H61" s="35">
        <f t="shared" si="17"/>
        <v>-183913.05</v>
      </c>
      <c r="I61" s="35">
        <f t="shared" si="17"/>
        <v>-97446.94</v>
      </c>
      <c r="J61" s="35">
        <f t="shared" si="17"/>
        <v>-67092.62</v>
      </c>
      <c r="K61" s="35">
        <f>SUM(B61:J61)</f>
        <v>-2460794.3699999996</v>
      </c>
    </row>
    <row r="62" spans="1:11" ht="18.75" customHeight="1">
      <c r="A62" s="16" t="s">
        <v>75</v>
      </c>
      <c r="B62" s="35">
        <f aca="true" t="shared" si="18" ref="B62:J62">B63+B64+B65+B66+B67+B68</f>
        <v>-365412.81</v>
      </c>
      <c r="C62" s="35">
        <f t="shared" si="18"/>
        <v>-185782.24000000002</v>
      </c>
      <c r="D62" s="35">
        <f t="shared" si="18"/>
        <v>-246661.18</v>
      </c>
      <c r="E62" s="35">
        <f t="shared" si="18"/>
        <v>-417094.11</v>
      </c>
      <c r="F62" s="35">
        <f t="shared" si="18"/>
        <v>-411328.63</v>
      </c>
      <c r="G62" s="35">
        <f t="shared" si="18"/>
        <v>-366589.08</v>
      </c>
      <c r="H62" s="35">
        <f t="shared" si="18"/>
        <v>-169594</v>
      </c>
      <c r="I62" s="35">
        <f t="shared" si="18"/>
        <v>-30061.8</v>
      </c>
      <c r="J62" s="35">
        <f t="shared" si="18"/>
        <v>-56715</v>
      </c>
      <c r="K62" s="35">
        <f aca="true" t="shared" si="19" ref="K62:K91">SUM(B62:J62)</f>
        <v>-2249238.8499999996</v>
      </c>
    </row>
    <row r="63" spans="1:11" ht="18.75" customHeight="1">
      <c r="A63" s="12" t="s">
        <v>76</v>
      </c>
      <c r="B63" s="35">
        <f>-ROUND(B9*$D$3,2)</f>
        <v>-133106.4</v>
      </c>
      <c r="C63" s="35">
        <f aca="true" t="shared" si="20" ref="C63:J63">-ROUND(C9*$D$3,2)</f>
        <v>-181978.2</v>
      </c>
      <c r="D63" s="35">
        <f t="shared" si="20"/>
        <v>-157080.6</v>
      </c>
      <c r="E63" s="35">
        <f t="shared" si="20"/>
        <v>-121543</v>
      </c>
      <c r="F63" s="35">
        <f t="shared" si="20"/>
        <v>-143073.8</v>
      </c>
      <c r="G63" s="35">
        <f t="shared" si="20"/>
        <v>-179280.2</v>
      </c>
      <c r="H63" s="35">
        <f t="shared" si="20"/>
        <v>-169594</v>
      </c>
      <c r="I63" s="35">
        <f t="shared" si="20"/>
        <v>-30061.8</v>
      </c>
      <c r="J63" s="35">
        <f t="shared" si="20"/>
        <v>-56715</v>
      </c>
      <c r="K63" s="35">
        <f t="shared" si="19"/>
        <v>-1172433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-1964.6</v>
      </c>
      <c r="C65" s="35">
        <v>-178.6</v>
      </c>
      <c r="D65" s="35">
        <v>-600.4</v>
      </c>
      <c r="E65" s="35">
        <v>-1554.2</v>
      </c>
      <c r="F65" s="35">
        <v>-1250.2</v>
      </c>
      <c r="G65" s="35">
        <v>-1117.2</v>
      </c>
      <c r="H65" s="19">
        <v>0</v>
      </c>
      <c r="I65" s="19">
        <v>0</v>
      </c>
      <c r="J65" s="19">
        <v>0</v>
      </c>
      <c r="K65" s="35">
        <f t="shared" si="19"/>
        <v>-6665.2</v>
      </c>
    </row>
    <row r="66" spans="1:11" ht="18.75" customHeight="1">
      <c r="A66" s="12" t="s">
        <v>107</v>
      </c>
      <c r="B66" s="35">
        <v>-2207.8</v>
      </c>
      <c r="C66" s="35">
        <v>-383.8</v>
      </c>
      <c r="D66" s="35">
        <v>-1383.2</v>
      </c>
      <c r="E66" s="35">
        <v>-817</v>
      </c>
      <c r="F66" s="35">
        <v>-159.6</v>
      </c>
      <c r="G66" s="35">
        <v>-957.6</v>
      </c>
      <c r="H66" s="19">
        <v>0</v>
      </c>
      <c r="I66" s="19">
        <v>0</v>
      </c>
      <c r="J66" s="19">
        <v>0</v>
      </c>
      <c r="K66" s="35">
        <f t="shared" si="19"/>
        <v>-5909.000000000001</v>
      </c>
    </row>
    <row r="67" spans="1:11" ht="18.75" customHeight="1">
      <c r="A67" s="12" t="s">
        <v>53</v>
      </c>
      <c r="B67" s="35">
        <v>-228134.01</v>
      </c>
      <c r="C67" s="35">
        <v>-3241.64</v>
      </c>
      <c r="D67" s="35">
        <v>-87596.98</v>
      </c>
      <c r="E67" s="35">
        <v>-293179.91</v>
      </c>
      <c r="F67" s="35">
        <v>-266845.03</v>
      </c>
      <c r="G67" s="35">
        <v>-185234.08</v>
      </c>
      <c r="H67" s="19">
        <v>0</v>
      </c>
      <c r="I67" s="19">
        <v>0</v>
      </c>
      <c r="J67" s="19">
        <v>0</v>
      </c>
      <c r="K67" s="35">
        <f t="shared" si="19"/>
        <v>-1064231.6500000001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-21141.66</v>
      </c>
      <c r="D69" s="68">
        <f t="shared" si="21"/>
        <v>-21023.170000000002</v>
      </c>
      <c r="E69" s="68">
        <f t="shared" si="21"/>
        <v>-13964.76</v>
      </c>
      <c r="F69" s="68">
        <f t="shared" si="21"/>
        <v>-19583.81</v>
      </c>
      <c r="G69" s="68">
        <f t="shared" si="21"/>
        <v>-29249.36</v>
      </c>
      <c r="H69" s="68">
        <f t="shared" si="21"/>
        <v>-14319.05</v>
      </c>
      <c r="I69" s="68">
        <f t="shared" si="21"/>
        <v>-67385.14</v>
      </c>
      <c r="J69" s="68">
        <f t="shared" si="21"/>
        <v>-10377.62</v>
      </c>
      <c r="K69" s="68">
        <f t="shared" si="19"/>
        <v>-211555.51999999996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1353305.0899999999</v>
      </c>
      <c r="C104" s="24">
        <f t="shared" si="22"/>
        <v>2269840.2499999995</v>
      </c>
      <c r="D104" s="24">
        <f t="shared" si="22"/>
        <v>2649426.21</v>
      </c>
      <c r="E104" s="24">
        <f t="shared" si="22"/>
        <v>1229638.4100000001</v>
      </c>
      <c r="F104" s="24">
        <f t="shared" si="22"/>
        <v>1799575.2</v>
      </c>
      <c r="G104" s="24">
        <f t="shared" si="22"/>
        <v>2713080.41</v>
      </c>
      <c r="H104" s="24">
        <f t="shared" si="22"/>
        <v>1490927.8699999999</v>
      </c>
      <c r="I104" s="24">
        <f>+I105+I106</f>
        <v>548109.0999999999</v>
      </c>
      <c r="J104" s="24">
        <f>+J105+J106</f>
        <v>927641.0800000001</v>
      </c>
      <c r="K104" s="48">
        <f>SUM(B104:J104)</f>
        <v>14981543.619999997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1334394.65</v>
      </c>
      <c r="C105" s="24">
        <f t="shared" si="23"/>
        <v>2245953.1399999997</v>
      </c>
      <c r="D105" s="24">
        <f t="shared" si="23"/>
        <v>2623581.07</v>
      </c>
      <c r="E105" s="24">
        <f t="shared" si="23"/>
        <v>1206921.4400000002</v>
      </c>
      <c r="F105" s="24">
        <f t="shared" si="23"/>
        <v>1775791.54</v>
      </c>
      <c r="G105" s="24">
        <f t="shared" si="23"/>
        <v>2683353.3400000003</v>
      </c>
      <c r="H105" s="24">
        <f t="shared" si="23"/>
        <v>1470671.48</v>
      </c>
      <c r="I105" s="24">
        <f t="shared" si="23"/>
        <v>548109.0999999999</v>
      </c>
      <c r="J105" s="24">
        <f t="shared" si="23"/>
        <v>913618.67</v>
      </c>
      <c r="K105" s="48">
        <f>SUM(B105:J105)</f>
        <v>14802394.43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14981543.600000001</v>
      </c>
      <c r="L112" s="54"/>
    </row>
    <row r="113" spans="1:11" ht="18.75" customHeight="1">
      <c r="A113" s="26" t="s">
        <v>71</v>
      </c>
      <c r="B113" s="27">
        <v>171713.61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171713.61</v>
      </c>
    </row>
    <row r="114" spans="1:11" ht="18.75" customHeight="1">
      <c r="A114" s="26" t="s">
        <v>72</v>
      </c>
      <c r="B114" s="27">
        <v>1181591.47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1181591.47</v>
      </c>
    </row>
    <row r="115" spans="1:11" ht="18.75" customHeight="1">
      <c r="A115" s="26" t="s">
        <v>73</v>
      </c>
      <c r="B115" s="40">
        <v>0</v>
      </c>
      <c r="C115" s="27">
        <f>+C104</f>
        <v>2269840.2499999995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2269840.2499999995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2649426.21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2649426.21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1229638.4100000001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1229638.4100000001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379252.9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379252.9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706624.22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706624.22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80805.98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80805.98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632892.1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632892.1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808866.04</v>
      </c>
      <c r="H122" s="40">
        <v>0</v>
      </c>
      <c r="I122" s="40">
        <v>0</v>
      </c>
      <c r="J122" s="40">
        <v>0</v>
      </c>
      <c r="K122" s="41">
        <f t="shared" si="25"/>
        <v>808866.04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62981.76</v>
      </c>
      <c r="H123" s="40">
        <v>0</v>
      </c>
      <c r="I123" s="40">
        <v>0</v>
      </c>
      <c r="J123" s="40">
        <v>0</v>
      </c>
      <c r="K123" s="41">
        <f t="shared" si="25"/>
        <v>62981.76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402215.73</v>
      </c>
      <c r="H124" s="40">
        <v>0</v>
      </c>
      <c r="I124" s="40">
        <v>0</v>
      </c>
      <c r="J124" s="40">
        <v>0</v>
      </c>
      <c r="K124" s="41">
        <f t="shared" si="25"/>
        <v>402215.73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395458.41</v>
      </c>
      <c r="H125" s="40">
        <v>0</v>
      </c>
      <c r="I125" s="40">
        <v>0</v>
      </c>
      <c r="J125" s="40">
        <v>0</v>
      </c>
      <c r="K125" s="41">
        <f t="shared" si="25"/>
        <v>395458.41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1043558.46</v>
      </c>
      <c r="H126" s="40">
        <v>0</v>
      </c>
      <c r="I126" s="40">
        <v>0</v>
      </c>
      <c r="J126" s="40">
        <v>0</v>
      </c>
      <c r="K126" s="41">
        <f t="shared" si="25"/>
        <v>1043558.46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538784.46</v>
      </c>
      <c r="I127" s="40">
        <v>0</v>
      </c>
      <c r="J127" s="40">
        <v>0</v>
      </c>
      <c r="K127" s="41">
        <f t="shared" si="25"/>
        <v>538784.46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952143.41</v>
      </c>
      <c r="I128" s="40">
        <v>0</v>
      </c>
      <c r="J128" s="40">
        <v>0</v>
      </c>
      <c r="K128" s="41">
        <f t="shared" si="25"/>
        <v>952143.41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548109.1</v>
      </c>
      <c r="J129" s="40">
        <v>0</v>
      </c>
      <c r="K129" s="41">
        <f t="shared" si="25"/>
        <v>548109.1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927641.08</v>
      </c>
      <c r="K130" s="44">
        <f t="shared" si="25"/>
        <v>927641.08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2016-10-03T19:50:02Z</dcterms:modified>
  <cp:category/>
  <cp:version/>
  <cp:contentType/>
  <cp:contentStatus/>
</cp:coreProperties>
</file>