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<sst xmlns="http://schemas.openxmlformats.org/spreadsheetml/2006/main" count="134" uniqueCount="134">
  <si>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</si>
  <si>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</si>
  <si>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</si>
  <si>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</si>
  <si>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</si>
  <si>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</si>
  <si>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</si>
  <si>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</si>
  <si>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</si>
  <si>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</si>
  <si>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</si>
  <si>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</si>
  <si>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</si>
  <si>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</si>
  <si>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</si>
  <si>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</si>
  <si>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</si>
  <si>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</si>
  <si>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</si>
  <si>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</si>
  <si>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</si>
  <si>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</si>
  <si>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</si>
  <si>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</si>
  <si>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</si>
  <si>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</si>
  <si>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</si>
  <si>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</si>
  <si>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</si>
  <si>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</si>
  <si>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</si>
  <si>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</si>
  <si>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</si>
  <si>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</si>
  <si>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</si>
  <si>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</si>
  <si>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</si>
  <si>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</si>
  <si>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</si>
  <si>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</si>
  <si>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</si>
  <si>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</si>
  <si>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</si>
  <si>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</si>
  <si>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</si>
  <si>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</si>
  <si>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</si>
  <si>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</si>
  <si>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</si>
  <si>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</si>
  <si>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</si>
  <si>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</si>
  <si>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</si>
  <si>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</si>
  <si>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</si>
  <si>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</si>
  <si>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</si>
  <si>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</si>
  <si>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</si>
  <si>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</si>
  <si>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</si>
  <si>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</si>
  <si>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</si>
  <si>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</si>
  <si>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</si>
  <si>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</si>
  <si>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</si>
  <si>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</si>
  <si>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</si>
  <si>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</si>
  <si>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</si>
  <si>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</si>
  <si>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</si>
  <si>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</si>
  <si>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</si>
  <si>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</si>
  <si>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</si>
  <si>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</si>
  <si>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</si>
  <si>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</si>
  <si>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</si>
  <si>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</si>
  <si>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</si>
  <si>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</si>
  <si>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</si>
  <si>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</si>
  <si>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</si>
  <si>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</si>
  <si>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</si>
  <si>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</si>
  <si>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</si>
  <si>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</si>
  <si>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</si>
  <si>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</si>
  <si>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</si>
  <si>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</si>
  <si>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</si>
  <si>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</si>
  <si>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</si>
  <si>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</si>
  <si>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</si>
  <si>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</si>
  <si>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</si>
  <si>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</si>
  <si>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</si>
  <si>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</si>
  <si>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</si>
  <si>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</si>
  <si>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</si>
  <si>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</si>
  <si>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</si>
  <si>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</si>
  <si>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</si>
  <si>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</si>
  <si>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</si>
  <si>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</si>
  <si>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</si>
  <si>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</si>
  <si>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</si>
  <si>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</si>
  <si>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</si>
  <si>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</si>
  <si>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</si>
  <si>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</si>
  <si>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</si>
  <si>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</si>
  <si>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</si>
  <si>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</si>
  <si>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</si>
  <si>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</si>
  <si>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</si>
  <si>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</si>
  <si>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</si>
  <si>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23/09/16 - VENCIMENTO 05/10/16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</si>
</sst>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612305</v>
      </c>
      <c r="C7" s="9">
        <f t="shared" si="0"/>
        <v>781461</v>
      </c>
      <c r="D7" s="9">
        <f t="shared" si="0"/>
        <v>817584</v>
      </c>
      <c r="E7" s="9">
        <f t="shared" si="0"/>
        <v>541094</v>
      </c>
      <c r="F7" s="9">
        <f t="shared" si="0"/>
        <v>736118</v>
      </c>
      <c r="G7" s="9">
        <f t="shared" si="0"/>
        <v>1223166</v>
      </c>
      <c r="H7" s="9">
        <f t="shared" si="0"/>
        <v>576340</v>
      </c>
      <c r="I7" s="9">
        <f t="shared" si="0"/>
        <v>123148</v>
      </c>
      <c r="J7" s="9">
        <f t="shared" si="0"/>
        <v>331798</v>
      </c>
      <c r="K7" s="9">
        <f t="shared" si="0"/>
        <v>5743014</v>
      </c>
      <c r="L7" s="52"/>
    </row>
    <row r="8" spans="1:11" ht="17.25" customHeight="1">
      <c r="A8" s="10" t="s">
        <v>99</v>
      </c>
      <c r="B8" s="11">
        <f>B9+B12+B16</f>
        <v>295151</v>
      </c>
      <c r="C8" s="11">
        <f aca="true" t="shared" si="1" ref="C8:J8">C9+C12+C16</f>
        <v>386070</v>
      </c>
      <c r="D8" s="11">
        <f t="shared" si="1"/>
        <v>381065</v>
      </c>
      <c r="E8" s="11">
        <f t="shared" si="1"/>
        <v>268874</v>
      </c>
      <c r="F8" s="11">
        <f t="shared" si="1"/>
        <v>356280</v>
      </c>
      <c r="G8" s="11">
        <f t="shared" si="1"/>
        <v>595900</v>
      </c>
      <c r="H8" s="11">
        <f t="shared" si="1"/>
        <v>305666</v>
      </c>
      <c r="I8" s="11">
        <f t="shared" si="1"/>
        <v>55529</v>
      </c>
      <c r="J8" s="11">
        <f t="shared" si="1"/>
        <v>152243</v>
      </c>
      <c r="K8" s="11">
        <f>SUM(B8:J8)</f>
        <v>2796778</v>
      </c>
    </row>
    <row r="9" spans="1:11" ht="17.25" customHeight="1">
      <c r="A9" s="15" t="s">
        <v>17</v>
      </c>
      <c r="B9" s="13">
        <f>+B10+B11</f>
        <v>36358</v>
      </c>
      <c r="C9" s="13">
        <f aca="true" t="shared" si="2" ref="C9:J9">+C10+C11</f>
        <v>50185</v>
      </c>
      <c r="D9" s="13">
        <f t="shared" si="2"/>
        <v>43709</v>
      </c>
      <c r="E9" s="13">
        <f t="shared" si="2"/>
        <v>33716</v>
      </c>
      <c r="F9" s="13">
        <f t="shared" si="2"/>
        <v>38290</v>
      </c>
      <c r="G9" s="13">
        <f t="shared" si="2"/>
        <v>49510</v>
      </c>
      <c r="H9" s="13">
        <f t="shared" si="2"/>
        <v>46192</v>
      </c>
      <c r="I9" s="13">
        <f t="shared" si="2"/>
        <v>7972</v>
      </c>
      <c r="J9" s="13">
        <f t="shared" si="2"/>
        <v>16612</v>
      </c>
      <c r="K9" s="11">
        <f>SUM(B9:J9)</f>
        <v>322544</v>
      </c>
    </row>
    <row r="10" spans="1:11" ht="17.25" customHeight="1">
      <c r="A10" s="29" t="s">
        <v>18</v>
      </c>
      <c r="B10" s="13">
        <v>36358</v>
      </c>
      <c r="C10" s="13">
        <v>50185</v>
      </c>
      <c r="D10" s="13">
        <v>43709</v>
      </c>
      <c r="E10" s="13">
        <v>33716</v>
      </c>
      <c r="F10" s="13">
        <v>38290</v>
      </c>
      <c r="G10" s="13">
        <v>49510</v>
      </c>
      <c r="H10" s="13">
        <v>46192</v>
      </c>
      <c r="I10" s="13">
        <v>7972</v>
      </c>
      <c r="J10" s="13">
        <v>16612</v>
      </c>
      <c r="K10" s="11">
        <f>SUM(B10:J10)</f>
        <v>322544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218455</v>
      </c>
      <c r="C12" s="17">
        <f t="shared" si="3"/>
        <v>287056</v>
      </c>
      <c r="D12" s="17">
        <f t="shared" si="3"/>
        <v>287407</v>
      </c>
      <c r="E12" s="17">
        <f t="shared" si="3"/>
        <v>200602</v>
      </c>
      <c r="F12" s="17">
        <f t="shared" si="3"/>
        <v>264409</v>
      </c>
      <c r="G12" s="17">
        <f t="shared" si="3"/>
        <v>450790</v>
      </c>
      <c r="H12" s="17">
        <f t="shared" si="3"/>
        <v>222841</v>
      </c>
      <c r="I12" s="17">
        <f t="shared" si="3"/>
        <v>39786</v>
      </c>
      <c r="J12" s="17">
        <f t="shared" si="3"/>
        <v>115199</v>
      </c>
      <c r="K12" s="11">
        <f aca="true" t="shared" si="4" ref="K12:K27">SUM(B12:J12)</f>
        <v>2086545</v>
      </c>
    </row>
    <row r="13" spans="1:13" ht="17.25" customHeight="1">
      <c r="A13" s="14" t="s">
        <v>20</v>
      </c>
      <c r="B13" s="13">
        <v>106523</v>
      </c>
      <c r="C13" s="13">
        <v>150255</v>
      </c>
      <c r="D13" s="13">
        <v>154476</v>
      </c>
      <c r="E13" s="13">
        <v>104387</v>
      </c>
      <c r="F13" s="13">
        <v>136032</v>
      </c>
      <c r="G13" s="13">
        <v>218629</v>
      </c>
      <c r="H13" s="13">
        <v>103842</v>
      </c>
      <c r="I13" s="13">
        <v>22608</v>
      </c>
      <c r="J13" s="13">
        <v>61812</v>
      </c>
      <c r="K13" s="11">
        <f t="shared" si="4"/>
        <v>1058564</v>
      </c>
      <c r="L13" s="52"/>
      <c r="M13" s="53"/>
    </row>
    <row r="14" spans="1:12" ht="17.25" customHeight="1">
      <c r="A14" s="14" t="s">
        <v>21</v>
      </c>
      <c r="B14" s="13">
        <v>101714</v>
      </c>
      <c r="C14" s="13">
        <v>121678</v>
      </c>
      <c r="D14" s="13">
        <v>122121</v>
      </c>
      <c r="E14" s="13">
        <v>86771</v>
      </c>
      <c r="F14" s="13">
        <v>118293</v>
      </c>
      <c r="G14" s="13">
        <v>216148</v>
      </c>
      <c r="H14" s="13">
        <v>101848</v>
      </c>
      <c r="I14" s="13">
        <v>14534</v>
      </c>
      <c r="J14" s="13">
        <v>49835</v>
      </c>
      <c r="K14" s="11">
        <f t="shared" si="4"/>
        <v>932942</v>
      </c>
      <c r="L14" s="52"/>
    </row>
    <row r="15" spans="1:11" ht="17.25" customHeight="1">
      <c r="A15" s="14" t="s">
        <v>22</v>
      </c>
      <c r="B15" s="13">
        <v>10218</v>
      </c>
      <c r="C15" s="13">
        <v>15123</v>
      </c>
      <c r="D15" s="13">
        <v>10810</v>
      </c>
      <c r="E15" s="13">
        <v>9444</v>
      </c>
      <c r="F15" s="13">
        <v>10084</v>
      </c>
      <c r="G15" s="13">
        <v>16013</v>
      </c>
      <c r="H15" s="13">
        <v>17151</v>
      </c>
      <c r="I15" s="13">
        <v>2644</v>
      </c>
      <c r="J15" s="13">
        <v>3552</v>
      </c>
      <c r="K15" s="11">
        <f t="shared" si="4"/>
        <v>95039</v>
      </c>
    </row>
    <row r="16" spans="1:11" ht="17.25" customHeight="1">
      <c r="A16" s="15" t="s">
        <v>95</v>
      </c>
      <c r="B16" s="13">
        <f>B17+B18+B19</f>
        <v>40338</v>
      </c>
      <c r="C16" s="13">
        <f aca="true" t="shared" si="5" ref="C16:J16">C17+C18+C19</f>
        <v>48829</v>
      </c>
      <c r="D16" s="13">
        <f t="shared" si="5"/>
        <v>49949</v>
      </c>
      <c r="E16" s="13">
        <f t="shared" si="5"/>
        <v>34556</v>
      </c>
      <c r="F16" s="13">
        <f t="shared" si="5"/>
        <v>53581</v>
      </c>
      <c r="G16" s="13">
        <f t="shared" si="5"/>
        <v>95600</v>
      </c>
      <c r="H16" s="13">
        <f t="shared" si="5"/>
        <v>36633</v>
      </c>
      <c r="I16" s="13">
        <f t="shared" si="5"/>
        <v>7771</v>
      </c>
      <c r="J16" s="13">
        <f t="shared" si="5"/>
        <v>20432</v>
      </c>
      <c r="K16" s="11">
        <f t="shared" si="4"/>
        <v>387689</v>
      </c>
    </row>
    <row r="17" spans="1:11" ht="17.25" customHeight="1">
      <c r="A17" s="14" t="s">
        <v>96</v>
      </c>
      <c r="B17" s="13">
        <v>23362</v>
      </c>
      <c r="C17" s="13">
        <v>30725</v>
      </c>
      <c r="D17" s="13">
        <v>29697</v>
      </c>
      <c r="E17" s="13">
        <v>20504</v>
      </c>
      <c r="F17" s="13">
        <v>32027</v>
      </c>
      <c r="G17" s="13">
        <v>54154</v>
      </c>
      <c r="H17" s="13">
        <v>22311</v>
      </c>
      <c r="I17" s="13">
        <v>4941</v>
      </c>
      <c r="J17" s="13">
        <v>12072</v>
      </c>
      <c r="K17" s="11">
        <f t="shared" si="4"/>
        <v>229793</v>
      </c>
    </row>
    <row r="18" spans="1:11" ht="17.25" customHeight="1">
      <c r="A18" s="14" t="s">
        <v>97</v>
      </c>
      <c r="B18" s="13">
        <v>14602</v>
      </c>
      <c r="C18" s="13">
        <v>14931</v>
      </c>
      <c r="D18" s="13">
        <v>18166</v>
      </c>
      <c r="E18" s="13">
        <v>12197</v>
      </c>
      <c r="F18" s="13">
        <v>19440</v>
      </c>
      <c r="G18" s="13">
        <v>37894</v>
      </c>
      <c r="H18" s="13">
        <v>11012</v>
      </c>
      <c r="I18" s="13">
        <v>2361</v>
      </c>
      <c r="J18" s="13">
        <v>7562</v>
      </c>
      <c r="K18" s="11">
        <f t="shared" si="4"/>
        <v>138165</v>
      </c>
    </row>
    <row r="19" spans="1:11" ht="17.25" customHeight="1">
      <c r="A19" s="14" t="s">
        <v>98</v>
      </c>
      <c r="B19" s="13">
        <v>2374</v>
      </c>
      <c r="C19" s="13">
        <v>3173</v>
      </c>
      <c r="D19" s="13">
        <v>2086</v>
      </c>
      <c r="E19" s="13">
        <v>1855</v>
      </c>
      <c r="F19" s="13">
        <v>2114</v>
      </c>
      <c r="G19" s="13">
        <v>3552</v>
      </c>
      <c r="H19" s="13">
        <v>3310</v>
      </c>
      <c r="I19" s="13">
        <v>469</v>
      </c>
      <c r="J19" s="13">
        <v>798</v>
      </c>
      <c r="K19" s="11">
        <f t="shared" si="4"/>
        <v>19731</v>
      </c>
    </row>
    <row r="20" spans="1:11" ht="17.25" customHeight="1">
      <c r="A20" s="16" t="s">
        <v>23</v>
      </c>
      <c r="B20" s="11">
        <f>+B21+B22+B23</f>
        <v>156855</v>
      </c>
      <c r="C20" s="11">
        <f aca="true" t="shared" si="6" ref="C20:J20">+C21+C22+C23</f>
        <v>177705</v>
      </c>
      <c r="D20" s="11">
        <f t="shared" si="6"/>
        <v>203784</v>
      </c>
      <c r="E20" s="11">
        <f t="shared" si="6"/>
        <v>128582</v>
      </c>
      <c r="F20" s="11">
        <f t="shared" si="6"/>
        <v>201416</v>
      </c>
      <c r="G20" s="11">
        <f t="shared" si="6"/>
        <v>371030</v>
      </c>
      <c r="H20" s="11">
        <f t="shared" si="6"/>
        <v>135187</v>
      </c>
      <c r="I20" s="11">
        <f t="shared" si="6"/>
        <v>31269</v>
      </c>
      <c r="J20" s="11">
        <f t="shared" si="6"/>
        <v>76646</v>
      </c>
      <c r="K20" s="11">
        <f t="shared" si="4"/>
        <v>1482474</v>
      </c>
    </row>
    <row r="21" spans="1:12" ht="17.25" customHeight="1">
      <c r="A21" s="12" t="s">
        <v>24</v>
      </c>
      <c r="B21" s="13">
        <v>85812</v>
      </c>
      <c r="C21" s="13">
        <v>107323</v>
      </c>
      <c r="D21" s="13">
        <v>123853</v>
      </c>
      <c r="E21" s="13">
        <v>76489</v>
      </c>
      <c r="F21" s="13">
        <v>117381</v>
      </c>
      <c r="G21" s="13">
        <v>198907</v>
      </c>
      <c r="H21" s="13">
        <v>76567</v>
      </c>
      <c r="I21" s="13">
        <v>19766</v>
      </c>
      <c r="J21" s="13">
        <v>45490</v>
      </c>
      <c r="K21" s="11">
        <f t="shared" si="4"/>
        <v>851588</v>
      </c>
      <c r="L21" s="52"/>
    </row>
    <row r="22" spans="1:12" ht="17.25" customHeight="1">
      <c r="A22" s="12" t="s">
        <v>25</v>
      </c>
      <c r="B22" s="13">
        <v>66360</v>
      </c>
      <c r="C22" s="13">
        <v>64739</v>
      </c>
      <c r="D22" s="13">
        <v>75136</v>
      </c>
      <c r="E22" s="13">
        <v>48744</v>
      </c>
      <c r="F22" s="13">
        <v>79703</v>
      </c>
      <c r="G22" s="13">
        <v>164312</v>
      </c>
      <c r="H22" s="13">
        <v>52821</v>
      </c>
      <c r="I22" s="13">
        <v>10493</v>
      </c>
      <c r="J22" s="13">
        <v>29633</v>
      </c>
      <c r="K22" s="11">
        <f t="shared" si="4"/>
        <v>591941</v>
      </c>
      <c r="L22" s="52"/>
    </row>
    <row r="23" spans="1:11" ht="17.25" customHeight="1">
      <c r="A23" s="12" t="s">
        <v>26</v>
      </c>
      <c r="B23" s="13">
        <v>4683</v>
      </c>
      <c r="C23" s="13">
        <v>5643</v>
      </c>
      <c r="D23" s="13">
        <v>4795</v>
      </c>
      <c r="E23" s="13">
        <v>3349</v>
      </c>
      <c r="F23" s="13">
        <v>4332</v>
      </c>
      <c r="G23" s="13">
        <v>7811</v>
      </c>
      <c r="H23" s="13">
        <v>5799</v>
      </c>
      <c r="I23" s="13">
        <v>1010</v>
      </c>
      <c r="J23" s="13">
        <v>1523</v>
      </c>
      <c r="K23" s="11">
        <f t="shared" si="4"/>
        <v>38945</v>
      </c>
    </row>
    <row r="24" spans="1:11" ht="17.25" customHeight="1">
      <c r="A24" s="16" t="s">
        <v>27</v>
      </c>
      <c r="B24" s="13">
        <f>+B25+B26</f>
        <v>160299</v>
      </c>
      <c r="C24" s="13">
        <f aca="true" t="shared" si="7" ref="C24:J24">+C25+C26</f>
        <v>217686</v>
      </c>
      <c r="D24" s="13">
        <f t="shared" si="7"/>
        <v>232735</v>
      </c>
      <c r="E24" s="13">
        <f t="shared" si="7"/>
        <v>143638</v>
      </c>
      <c r="F24" s="13">
        <f t="shared" si="7"/>
        <v>178422</v>
      </c>
      <c r="G24" s="13">
        <f t="shared" si="7"/>
        <v>256236</v>
      </c>
      <c r="H24" s="13">
        <f t="shared" si="7"/>
        <v>127348</v>
      </c>
      <c r="I24" s="13">
        <f t="shared" si="7"/>
        <v>36350</v>
      </c>
      <c r="J24" s="13">
        <f t="shared" si="7"/>
        <v>102909</v>
      </c>
      <c r="K24" s="11">
        <f t="shared" si="4"/>
        <v>1455623</v>
      </c>
    </row>
    <row r="25" spans="1:12" ht="17.25" customHeight="1">
      <c r="A25" s="12" t="s">
        <v>131</v>
      </c>
      <c r="B25" s="13">
        <v>66454</v>
      </c>
      <c r="C25" s="13">
        <v>100577</v>
      </c>
      <c r="D25" s="13">
        <v>114754</v>
      </c>
      <c r="E25" s="13">
        <v>68815</v>
      </c>
      <c r="F25" s="13">
        <v>79089</v>
      </c>
      <c r="G25" s="13">
        <v>107494</v>
      </c>
      <c r="H25" s="13">
        <v>54032</v>
      </c>
      <c r="I25" s="13">
        <v>20260</v>
      </c>
      <c r="J25" s="13">
        <v>48650</v>
      </c>
      <c r="K25" s="11">
        <f t="shared" si="4"/>
        <v>660125</v>
      </c>
      <c r="L25" s="52"/>
    </row>
    <row r="26" spans="1:12" ht="17.25" customHeight="1">
      <c r="A26" s="12" t="s">
        <v>132</v>
      </c>
      <c r="B26" s="13">
        <v>93845</v>
      </c>
      <c r="C26" s="13">
        <v>117109</v>
      </c>
      <c r="D26" s="13">
        <v>117981</v>
      </c>
      <c r="E26" s="13">
        <v>74823</v>
      </c>
      <c r="F26" s="13">
        <v>99333</v>
      </c>
      <c r="G26" s="13">
        <v>148742</v>
      </c>
      <c r="H26" s="13">
        <v>73316</v>
      </c>
      <c r="I26" s="13">
        <v>16090</v>
      </c>
      <c r="J26" s="13">
        <v>54259</v>
      </c>
      <c r="K26" s="11">
        <f t="shared" si="4"/>
        <v>795498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8139</v>
      </c>
      <c r="I27" s="11">
        <v>0</v>
      </c>
      <c r="J27" s="11">
        <v>0</v>
      </c>
      <c r="K27" s="11">
        <f t="shared" si="4"/>
        <v>8139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9221.58</v>
      </c>
      <c r="I35" s="19">
        <v>0</v>
      </c>
      <c r="J35" s="19">
        <v>0</v>
      </c>
      <c r="K35" s="23">
        <f>SUM(B35:J35)</f>
        <v>9221.58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1721291.2699999998</v>
      </c>
      <c r="C47" s="22">
        <f aca="true" t="shared" si="12" ref="C47:H47">+C48+C57</f>
        <v>2454998.6399999997</v>
      </c>
      <c r="D47" s="22">
        <f t="shared" si="12"/>
        <v>2889359.95</v>
      </c>
      <c r="E47" s="22">
        <f t="shared" si="12"/>
        <v>1634141.99</v>
      </c>
      <c r="F47" s="22">
        <f t="shared" si="12"/>
        <v>2193914.6100000003</v>
      </c>
      <c r="G47" s="22">
        <f t="shared" si="12"/>
        <v>3072565.8899999997</v>
      </c>
      <c r="H47" s="22">
        <f t="shared" si="12"/>
        <v>1673168.48</v>
      </c>
      <c r="I47" s="22">
        <f>+I48+I57</f>
        <v>623123.21</v>
      </c>
      <c r="J47" s="22">
        <f>+J48+J57</f>
        <v>1010870.31</v>
      </c>
      <c r="K47" s="22">
        <f>SUM(B47:J47)</f>
        <v>17273434.35</v>
      </c>
    </row>
    <row r="48" spans="1:11" ht="17.25" customHeight="1">
      <c r="A48" s="16" t="s">
        <v>113</v>
      </c>
      <c r="B48" s="23">
        <f>SUM(B49:B56)</f>
        <v>1702380.8299999998</v>
      </c>
      <c r="C48" s="23">
        <f aca="true" t="shared" si="13" ref="C48:J48">SUM(C49:C56)</f>
        <v>2431111.53</v>
      </c>
      <c r="D48" s="23">
        <f t="shared" si="13"/>
        <v>2863514.81</v>
      </c>
      <c r="E48" s="23">
        <f t="shared" si="13"/>
        <v>1611425.02</v>
      </c>
      <c r="F48" s="23">
        <f t="shared" si="13"/>
        <v>2170130.95</v>
      </c>
      <c r="G48" s="23">
        <f t="shared" si="13"/>
        <v>3042838.82</v>
      </c>
      <c r="H48" s="23">
        <f t="shared" si="13"/>
        <v>1652912.09</v>
      </c>
      <c r="I48" s="23">
        <f t="shared" si="13"/>
        <v>623123.21</v>
      </c>
      <c r="J48" s="23">
        <f t="shared" si="13"/>
        <v>996847.9</v>
      </c>
      <c r="K48" s="23">
        <f aca="true" t="shared" si="14" ref="K48:K57">SUM(B48:J48)</f>
        <v>17094285.16</v>
      </c>
    </row>
    <row r="49" spans="1:11" ht="17.25" customHeight="1">
      <c r="A49" s="34" t="s">
        <v>44</v>
      </c>
      <c r="B49" s="23">
        <f aca="true" t="shared" si="15" ref="B49:H49">ROUND(B30*B7,2)</f>
        <v>1701228.21</v>
      </c>
      <c r="C49" s="23">
        <f t="shared" si="15"/>
        <v>2423779.44</v>
      </c>
      <c r="D49" s="23">
        <f t="shared" si="15"/>
        <v>2861216.97</v>
      </c>
      <c r="E49" s="23">
        <f t="shared" si="15"/>
        <v>1610458.07</v>
      </c>
      <c r="F49" s="23">
        <f t="shared" si="15"/>
        <v>2168309.18</v>
      </c>
      <c r="G49" s="23">
        <f t="shared" si="15"/>
        <v>3040179.09</v>
      </c>
      <c r="H49" s="23">
        <f t="shared" si="15"/>
        <v>1642626.63</v>
      </c>
      <c r="I49" s="23">
        <f>ROUND(I30*I7,2)</f>
        <v>622057.49</v>
      </c>
      <c r="J49" s="23">
        <f>ROUND(J30*J7,2)</f>
        <v>994630.86</v>
      </c>
      <c r="K49" s="23">
        <f t="shared" si="14"/>
        <v>17064485.94</v>
      </c>
    </row>
    <row r="50" spans="1:11" ht="17.25" customHeight="1">
      <c r="A50" s="34" t="s">
        <v>45</v>
      </c>
      <c r="B50" s="19">
        <v>0</v>
      </c>
      <c r="C50" s="23">
        <f>ROUND(C31*C7,2)</f>
        <v>5387.53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5387.53</v>
      </c>
    </row>
    <row r="51" spans="1:11" ht="17.25" customHeight="1">
      <c r="A51" s="67" t="s">
        <v>106</v>
      </c>
      <c r="B51" s="68">
        <f aca="true" t="shared" si="16" ref="B51:H51">ROUND(B32*B7,2)</f>
        <v>-2939.06</v>
      </c>
      <c r="C51" s="68">
        <f t="shared" si="16"/>
        <v>-3829.16</v>
      </c>
      <c r="D51" s="68">
        <f t="shared" si="16"/>
        <v>-4087.92</v>
      </c>
      <c r="E51" s="68">
        <f t="shared" si="16"/>
        <v>-2478.45</v>
      </c>
      <c r="F51" s="68">
        <f t="shared" si="16"/>
        <v>-3459.75</v>
      </c>
      <c r="G51" s="68">
        <f t="shared" si="16"/>
        <v>-4770.35</v>
      </c>
      <c r="H51" s="68">
        <f t="shared" si="16"/>
        <v>-2651.16</v>
      </c>
      <c r="I51" s="19">
        <v>0</v>
      </c>
      <c r="J51" s="19">
        <v>0</v>
      </c>
      <c r="K51" s="68">
        <f>SUM(B51:J51)</f>
        <v>-24215.850000000002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9221.58</v>
      </c>
      <c r="I53" s="31">
        <f>+I35</f>
        <v>0</v>
      </c>
      <c r="J53" s="31">
        <f>+J35</f>
        <v>0</v>
      </c>
      <c r="K53" s="23">
        <f t="shared" si="14"/>
        <v>9221.58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-230046.28</v>
      </c>
      <c r="C61" s="35">
        <f t="shared" si="17"/>
        <v>-244217.3</v>
      </c>
      <c r="D61" s="35">
        <f t="shared" si="17"/>
        <v>-263807.80000000005</v>
      </c>
      <c r="E61" s="35">
        <f t="shared" si="17"/>
        <v>-306475.95</v>
      </c>
      <c r="F61" s="35">
        <f t="shared" si="17"/>
        <v>-309274.94999999995</v>
      </c>
      <c r="G61" s="35">
        <f t="shared" si="17"/>
        <v>-320818.73</v>
      </c>
      <c r="H61" s="35">
        <f t="shared" si="17"/>
        <v>-212440.3</v>
      </c>
      <c r="I61" s="35">
        <f t="shared" si="17"/>
        <v>-104780.48999999999</v>
      </c>
      <c r="J61" s="35">
        <f t="shared" si="17"/>
        <v>-74960.22</v>
      </c>
      <c r="K61" s="35">
        <f>SUM(B61:J61)</f>
        <v>-2066822.02</v>
      </c>
    </row>
    <row r="62" spans="1:11" ht="18.75" customHeight="1">
      <c r="A62" s="16" t="s">
        <v>75</v>
      </c>
      <c r="B62" s="35">
        <f aca="true" t="shared" si="18" ref="B62:J62">B63+B64+B65+B66+B67+B68</f>
        <v>-207219</v>
      </c>
      <c r="C62" s="35">
        <f t="shared" si="18"/>
        <v>-193989.25999999998</v>
      </c>
      <c r="D62" s="35">
        <f t="shared" si="18"/>
        <v>-199733.71000000002</v>
      </c>
      <c r="E62" s="35">
        <f t="shared" si="18"/>
        <v>-286094.57</v>
      </c>
      <c r="F62" s="35">
        <f t="shared" si="18"/>
        <v>-265383.91</v>
      </c>
      <c r="G62" s="35">
        <f t="shared" si="18"/>
        <v>-264942.41</v>
      </c>
      <c r="H62" s="35">
        <f t="shared" si="18"/>
        <v>-175529.6</v>
      </c>
      <c r="I62" s="35">
        <f t="shared" si="18"/>
        <v>-30293.6</v>
      </c>
      <c r="J62" s="35">
        <f t="shared" si="18"/>
        <v>-63125.6</v>
      </c>
      <c r="K62" s="35">
        <f aca="true" t="shared" si="19" ref="K62:K91">SUM(B62:J62)</f>
        <v>-1686311.6600000001</v>
      </c>
    </row>
    <row r="63" spans="1:11" ht="18.75" customHeight="1">
      <c r="A63" s="12" t="s">
        <v>76</v>
      </c>
      <c r="B63" s="35">
        <f>-ROUND(B9*$D$3,2)</f>
        <v>-138160.4</v>
      </c>
      <c r="C63" s="35">
        <f aca="true" t="shared" si="20" ref="C63:J63">-ROUND(C9*$D$3,2)</f>
        <v>-190703</v>
      </c>
      <c r="D63" s="35">
        <f t="shared" si="20"/>
        <v>-166094.2</v>
      </c>
      <c r="E63" s="35">
        <f t="shared" si="20"/>
        <v>-128120.8</v>
      </c>
      <c r="F63" s="35">
        <f t="shared" si="20"/>
        <v>-145502</v>
      </c>
      <c r="G63" s="35">
        <f t="shared" si="20"/>
        <v>-188138</v>
      </c>
      <c r="H63" s="35">
        <f t="shared" si="20"/>
        <v>-175529.6</v>
      </c>
      <c r="I63" s="35">
        <f t="shared" si="20"/>
        <v>-30293.6</v>
      </c>
      <c r="J63" s="35">
        <f t="shared" si="20"/>
        <v>-63125.6</v>
      </c>
      <c r="K63" s="35">
        <f t="shared" si="19"/>
        <v>-1225667.2000000002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-832.2</v>
      </c>
      <c r="C65" s="35">
        <v>-174.8</v>
      </c>
      <c r="D65" s="35">
        <v>-243.2</v>
      </c>
      <c r="E65" s="35">
        <v>-794.2</v>
      </c>
      <c r="F65" s="35">
        <v>-535.8</v>
      </c>
      <c r="G65" s="35">
        <v>-383.8</v>
      </c>
      <c r="H65" s="19">
        <v>0</v>
      </c>
      <c r="I65" s="19">
        <v>0</v>
      </c>
      <c r="J65" s="19">
        <v>0</v>
      </c>
      <c r="K65" s="35">
        <f t="shared" si="19"/>
        <v>-2964</v>
      </c>
    </row>
    <row r="66" spans="1:11" ht="18.75" customHeight="1">
      <c r="A66" s="12" t="s">
        <v>107</v>
      </c>
      <c r="B66" s="35">
        <v>-1622.6</v>
      </c>
      <c r="C66" s="35">
        <v>-399</v>
      </c>
      <c r="D66" s="35">
        <v>-611.8</v>
      </c>
      <c r="E66" s="35">
        <v>-505.4</v>
      </c>
      <c r="F66" s="35">
        <v>-79.8</v>
      </c>
      <c r="G66" s="35">
        <v>-399</v>
      </c>
      <c r="H66" s="19">
        <v>0</v>
      </c>
      <c r="I66" s="19">
        <v>0</v>
      </c>
      <c r="J66" s="19">
        <v>0</v>
      </c>
      <c r="K66" s="35">
        <f t="shared" si="19"/>
        <v>-3617.6</v>
      </c>
    </row>
    <row r="67" spans="1:11" ht="18.75" customHeight="1">
      <c r="A67" s="12" t="s">
        <v>53</v>
      </c>
      <c r="B67" s="35">
        <v>-66603.8</v>
      </c>
      <c r="C67" s="35">
        <v>-2712.46</v>
      </c>
      <c r="D67" s="35">
        <v>-32784.51</v>
      </c>
      <c r="E67" s="35">
        <v>-156674.17</v>
      </c>
      <c r="F67" s="35">
        <v>-119266.31</v>
      </c>
      <c r="G67" s="35">
        <v>-76021.61</v>
      </c>
      <c r="H67" s="19">
        <v>0</v>
      </c>
      <c r="I67" s="19">
        <v>0</v>
      </c>
      <c r="J67" s="19">
        <v>0</v>
      </c>
      <c r="K67" s="35">
        <f t="shared" si="19"/>
        <v>-454062.86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-22827.28</v>
      </c>
      <c r="C69" s="68">
        <f t="shared" si="21"/>
        <v>-50228.04</v>
      </c>
      <c r="D69" s="68">
        <f t="shared" si="21"/>
        <v>-64074.09</v>
      </c>
      <c r="E69" s="68">
        <f t="shared" si="21"/>
        <v>-20381.379999999997</v>
      </c>
      <c r="F69" s="68">
        <f t="shared" si="21"/>
        <v>-43891.03999999999</v>
      </c>
      <c r="G69" s="68">
        <f t="shared" si="21"/>
        <v>-55876.32</v>
      </c>
      <c r="H69" s="68">
        <f t="shared" si="21"/>
        <v>-36910.7</v>
      </c>
      <c r="I69" s="68">
        <f t="shared" si="21"/>
        <v>-74486.89</v>
      </c>
      <c r="J69" s="68">
        <f t="shared" si="21"/>
        <v>-11834.62</v>
      </c>
      <c r="K69" s="68">
        <f t="shared" si="19"/>
        <v>-380510.36000000004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8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68">
        <v>-7305.33</v>
      </c>
      <c r="C76" s="68">
        <v>-28459.56</v>
      </c>
      <c r="D76" s="68">
        <v>-43050.92</v>
      </c>
      <c r="E76" s="68">
        <v>-5810.02</v>
      </c>
      <c r="F76" s="68">
        <v>-22083.03</v>
      </c>
      <c r="G76" s="68">
        <v>-25696.84</v>
      </c>
      <c r="H76" s="68">
        <v>-22591.65</v>
      </c>
      <c r="I76" s="68">
        <v>-7101.75</v>
      </c>
      <c r="J76" s="68">
        <v>-1457</v>
      </c>
      <c r="K76" s="68">
        <f t="shared" si="19"/>
        <v>-163556.1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68">
        <v>-1011</v>
      </c>
      <c r="C80" s="68">
        <v>-626.82</v>
      </c>
      <c r="D80" s="19">
        <v>0</v>
      </c>
      <c r="E80" s="68">
        <v>-606.6</v>
      </c>
      <c r="F80" s="68">
        <v>-2224.2</v>
      </c>
      <c r="G80" s="68">
        <v>-930.12</v>
      </c>
      <c r="H80" s="19">
        <v>0</v>
      </c>
      <c r="I80" s="19">
        <v>0</v>
      </c>
      <c r="J80" s="19">
        <v>0</v>
      </c>
      <c r="K80" s="68">
        <f t="shared" si="19"/>
        <v>-5398.74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1491244.9899999998</v>
      </c>
      <c r="C104" s="24">
        <f t="shared" si="22"/>
        <v>2210781.34</v>
      </c>
      <c r="D104" s="24">
        <f t="shared" si="22"/>
        <v>2625552.1500000004</v>
      </c>
      <c r="E104" s="24">
        <f t="shared" si="22"/>
        <v>1327666.04</v>
      </c>
      <c r="F104" s="24">
        <f t="shared" si="22"/>
        <v>1884639.6600000001</v>
      </c>
      <c r="G104" s="24">
        <f t="shared" si="22"/>
        <v>2751747.1599999997</v>
      </c>
      <c r="H104" s="24">
        <f t="shared" si="22"/>
        <v>1460728.18</v>
      </c>
      <c r="I104" s="24">
        <f>+I105+I106</f>
        <v>518342.72</v>
      </c>
      <c r="J104" s="24">
        <f>+J105+J106</f>
        <v>935910.0900000001</v>
      </c>
      <c r="K104" s="48">
        <f>SUM(B104:J104)</f>
        <v>15206612.33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1472334.5499999998</v>
      </c>
      <c r="C105" s="24">
        <f t="shared" si="23"/>
        <v>2186894.23</v>
      </c>
      <c r="D105" s="24">
        <f t="shared" si="23"/>
        <v>2599707.0100000002</v>
      </c>
      <c r="E105" s="24">
        <f t="shared" si="23"/>
        <v>1304949.07</v>
      </c>
      <c r="F105" s="24">
        <f t="shared" si="23"/>
        <v>1860856.0000000002</v>
      </c>
      <c r="G105" s="24">
        <f t="shared" si="23"/>
        <v>2722020.09</v>
      </c>
      <c r="H105" s="24">
        <f t="shared" si="23"/>
        <v>1440471.79</v>
      </c>
      <c r="I105" s="24">
        <f t="shared" si="23"/>
        <v>518342.72</v>
      </c>
      <c r="J105" s="24">
        <f t="shared" si="23"/>
        <v>921887.68</v>
      </c>
      <c r="K105" s="48">
        <f>SUM(B105:J105)</f>
        <v>15027463.140000002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15206612.360000003</v>
      </c>
      <c r="L112" s="54"/>
    </row>
    <row r="113" spans="1:11" ht="18.75" customHeight="1">
      <c r="A113" s="26" t="s">
        <v>71</v>
      </c>
      <c r="B113" s="27">
        <v>190984.99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190984.99</v>
      </c>
    </row>
    <row r="114" spans="1:11" ht="18.75" customHeight="1">
      <c r="A114" s="26" t="s">
        <v>72</v>
      </c>
      <c r="B114" s="27">
        <v>1300260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1300260</v>
      </c>
    </row>
    <row r="115" spans="1:11" ht="18.75" customHeight="1">
      <c r="A115" s="26" t="s">
        <v>73</v>
      </c>
      <c r="B115" s="40">
        <v>0</v>
      </c>
      <c r="C115" s="27">
        <f>+C104</f>
        <v>2210781.34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2210781.34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2625552.1500000004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2625552.1500000004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1327666.04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1327666.04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364484.46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364484.46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669688.68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669688.68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94400.73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94400.73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756065.8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756065.8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819910.0599999999</v>
      </c>
      <c r="H122" s="40">
        <v>0</v>
      </c>
      <c r="I122" s="40">
        <v>0</v>
      </c>
      <c r="J122" s="40">
        <v>0</v>
      </c>
      <c r="K122" s="41">
        <f t="shared" si="25"/>
        <v>819910.0599999999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63758.06999999999</v>
      </c>
      <c r="H123" s="40">
        <v>0</v>
      </c>
      <c r="I123" s="40">
        <v>0</v>
      </c>
      <c r="J123" s="40">
        <v>0</v>
      </c>
      <c r="K123" s="41">
        <f t="shared" si="25"/>
        <v>63758.06999999999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416261.59</v>
      </c>
      <c r="H124" s="40">
        <v>0</v>
      </c>
      <c r="I124" s="40">
        <v>0</v>
      </c>
      <c r="J124" s="40">
        <v>0</v>
      </c>
      <c r="K124" s="41">
        <f t="shared" si="25"/>
        <v>416261.59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390227.26</v>
      </c>
      <c r="H125" s="40">
        <v>0</v>
      </c>
      <c r="I125" s="40">
        <v>0</v>
      </c>
      <c r="J125" s="40">
        <v>0</v>
      </c>
      <c r="K125" s="41">
        <f t="shared" si="25"/>
        <v>390227.26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1061590.19</v>
      </c>
      <c r="H126" s="40">
        <v>0</v>
      </c>
      <c r="I126" s="40">
        <v>0</v>
      </c>
      <c r="J126" s="40">
        <v>0</v>
      </c>
      <c r="K126" s="41">
        <f t="shared" si="25"/>
        <v>1061590.19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525715.63</v>
      </c>
      <c r="I127" s="40">
        <v>0</v>
      </c>
      <c r="J127" s="40">
        <v>0</v>
      </c>
      <c r="K127" s="41">
        <f t="shared" si="25"/>
        <v>525715.63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935012.56</v>
      </c>
      <c r="I128" s="40">
        <v>0</v>
      </c>
      <c r="J128" s="40">
        <v>0</v>
      </c>
      <c r="K128" s="41">
        <f t="shared" si="25"/>
        <v>935012.56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518342.72</v>
      </c>
      <c r="J129" s="40">
        <v>0</v>
      </c>
      <c r="K129" s="41">
        <f t="shared" si="25"/>
        <v>518342.72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935910.09</v>
      </c>
      <c r="K130" s="44">
        <f t="shared" si="25"/>
        <v>935910.09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2016-10-04T19:24:58Z</dcterms:modified>
  <cp:category/>
  <cp:version/>
  <cp:contentType/>
  <cp:contentStatus/>
</cp:coreProperties>
</file>