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<sst xmlns="http://schemas.openxmlformats.org/spreadsheetml/2006/main" count="134" uniqueCount="134">
  <si>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</si>
  <si>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</si>
  <si>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</si>
  <si>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</si>
  <si>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</si>
  <si>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</si>
  <si>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</si>
  <si>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</si>
  <si>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</si>
  <si>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</si>
  <si>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</si>
  <si>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</si>
  <si>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</si>
  <si>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</si>
  <si>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</si>
  <si>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</si>
  <si>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</si>
  <si>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</si>
  <si>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</si>
  <si>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</si>
  <si>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</si>
  <si>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</si>
  <si>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</si>
  <si>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</si>
  <si>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</si>
  <si>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</si>
  <si>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</si>
  <si>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</si>
  <si>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</si>
  <si>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</si>
  <si>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</si>
  <si>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</si>
  <si>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</si>
  <si>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</si>
  <si>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</si>
  <si>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</si>
  <si>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</si>
  <si>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</si>
  <si>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</si>
  <si>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</si>
  <si>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</si>
  <si>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</si>
  <si>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</si>
  <si>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</si>
  <si>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</si>
  <si>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</si>
  <si>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</si>
  <si>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</si>
  <si>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</si>
  <si>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</si>
  <si>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</si>
  <si>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</si>
  <si>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</si>
  <si>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</si>
  <si>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</si>
  <si>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</si>
  <si>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</si>
  <si>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</si>
  <si>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</si>
  <si>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</si>
  <si>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</si>
  <si>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</si>
  <si>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</si>
  <si>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</si>
  <si>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</si>
  <si>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</si>
  <si>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</si>
  <si>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</si>
  <si>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</si>
  <si>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</si>
  <si>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</si>
  <si>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</si>
  <si>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</si>
  <si>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</si>
  <si>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</si>
  <si>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</si>
  <si>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</si>
  <si>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</si>
  <si>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</si>
  <si>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</si>
  <si>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</si>
  <si>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</si>
  <si>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</si>
  <si>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</si>
  <si>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</si>
  <si>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</si>
  <si>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</si>
  <si>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</si>
  <si>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</si>
  <si>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</si>
  <si>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</si>
  <si>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</si>
  <si>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</si>
  <si>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</si>
  <si>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</si>
  <si>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</si>
  <si>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</si>
  <si>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</si>
  <si>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</si>
  <si>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</si>
  <si>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</si>
  <si>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</si>
  <si>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</si>
  <si>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</si>
  <si>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</si>
  <si>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</si>
  <si>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</si>
  <si>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</si>
  <si>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</si>
  <si>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</si>
  <si>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</si>
  <si>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</si>
  <si>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</si>
  <si>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</si>
  <si>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</si>
  <si>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</si>
  <si>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</si>
  <si>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</si>
  <si>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</si>
  <si>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</si>
  <si>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</si>
  <si>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</si>
  <si>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</si>
  <si>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</si>
  <si>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</si>
  <si>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</si>
  <si>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</si>
  <si>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</si>
  <si>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</si>
  <si>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</si>
  <si>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</si>
  <si>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</si>
  <si>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</si>
  <si>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24/09/16 - VENCIMENTO 05/10/16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</si>
</sst>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341876</v>
      </c>
      <c r="C7" s="9">
        <f t="shared" si="0"/>
        <v>439954</v>
      </c>
      <c r="D7" s="9">
        <f t="shared" si="0"/>
        <v>485693</v>
      </c>
      <c r="E7" s="9">
        <f t="shared" si="0"/>
        <v>273365</v>
      </c>
      <c r="F7" s="9">
        <f t="shared" si="0"/>
        <v>410979</v>
      </c>
      <c r="G7" s="9">
        <f t="shared" si="0"/>
        <v>655572</v>
      </c>
      <c r="H7" s="9">
        <f t="shared" si="0"/>
        <v>269018</v>
      </c>
      <c r="I7" s="9">
        <f t="shared" si="0"/>
        <v>63013</v>
      </c>
      <c r="J7" s="9">
        <f t="shared" si="0"/>
        <v>199065</v>
      </c>
      <c r="K7" s="9">
        <f t="shared" si="0"/>
        <v>3138535</v>
      </c>
      <c r="L7" s="52"/>
    </row>
    <row r="8" spans="1:11" ht="17.25" customHeight="1">
      <c r="A8" s="10" t="s">
        <v>99</v>
      </c>
      <c r="B8" s="11">
        <f>B9+B12+B16</f>
        <v>165589</v>
      </c>
      <c r="C8" s="11">
        <f aca="true" t="shared" si="1" ref="C8:J8">C9+C12+C16</f>
        <v>222013</v>
      </c>
      <c r="D8" s="11">
        <f t="shared" si="1"/>
        <v>234646</v>
      </c>
      <c r="E8" s="11">
        <f t="shared" si="1"/>
        <v>139883</v>
      </c>
      <c r="F8" s="11">
        <f t="shared" si="1"/>
        <v>198457</v>
      </c>
      <c r="G8" s="11">
        <f t="shared" si="1"/>
        <v>322327</v>
      </c>
      <c r="H8" s="11">
        <f t="shared" si="1"/>
        <v>146973</v>
      </c>
      <c r="I8" s="11">
        <f t="shared" si="1"/>
        <v>28841</v>
      </c>
      <c r="J8" s="11">
        <f t="shared" si="1"/>
        <v>93895</v>
      </c>
      <c r="K8" s="11">
        <f>SUM(B8:J8)</f>
        <v>1552624</v>
      </c>
    </row>
    <row r="9" spans="1:11" ht="17.25" customHeight="1">
      <c r="A9" s="15" t="s">
        <v>17</v>
      </c>
      <c r="B9" s="13">
        <f>+B10+B11</f>
        <v>26352</v>
      </c>
      <c r="C9" s="13">
        <f aca="true" t="shared" si="2" ref="C9:J9">+C10+C11</f>
        <v>38018</v>
      </c>
      <c r="D9" s="13">
        <f t="shared" si="2"/>
        <v>35691</v>
      </c>
      <c r="E9" s="13">
        <f t="shared" si="2"/>
        <v>22788</v>
      </c>
      <c r="F9" s="13">
        <f t="shared" si="2"/>
        <v>25483</v>
      </c>
      <c r="G9" s="13">
        <f t="shared" si="2"/>
        <v>31353</v>
      </c>
      <c r="H9" s="13">
        <f t="shared" si="2"/>
        <v>26630</v>
      </c>
      <c r="I9" s="13">
        <f t="shared" si="2"/>
        <v>5553</v>
      </c>
      <c r="J9" s="13">
        <f t="shared" si="2"/>
        <v>13007</v>
      </c>
      <c r="K9" s="11">
        <f>SUM(B9:J9)</f>
        <v>224875</v>
      </c>
    </row>
    <row r="10" spans="1:11" ht="17.25" customHeight="1">
      <c r="A10" s="29" t="s">
        <v>18</v>
      </c>
      <c r="B10" s="13">
        <v>26352</v>
      </c>
      <c r="C10" s="13">
        <v>38018</v>
      </c>
      <c r="D10" s="13">
        <v>35691</v>
      </c>
      <c r="E10" s="13">
        <v>22788</v>
      </c>
      <c r="F10" s="13">
        <v>25483</v>
      </c>
      <c r="G10" s="13">
        <v>31353</v>
      </c>
      <c r="H10" s="13">
        <v>26630</v>
      </c>
      <c r="I10" s="13">
        <v>5553</v>
      </c>
      <c r="J10" s="13">
        <v>13007</v>
      </c>
      <c r="K10" s="11">
        <f>SUM(B10:J10)</f>
        <v>224875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115504</v>
      </c>
      <c r="C12" s="17">
        <f t="shared" si="3"/>
        <v>155386</v>
      </c>
      <c r="D12" s="17">
        <f t="shared" si="3"/>
        <v>167325</v>
      </c>
      <c r="E12" s="17">
        <f t="shared" si="3"/>
        <v>98280</v>
      </c>
      <c r="F12" s="17">
        <f t="shared" si="3"/>
        <v>140620</v>
      </c>
      <c r="G12" s="17">
        <f t="shared" si="3"/>
        <v>234547</v>
      </c>
      <c r="H12" s="17">
        <f t="shared" si="3"/>
        <v>102089</v>
      </c>
      <c r="I12" s="17">
        <f t="shared" si="3"/>
        <v>19231</v>
      </c>
      <c r="J12" s="17">
        <f t="shared" si="3"/>
        <v>67957</v>
      </c>
      <c r="K12" s="11">
        <f aca="true" t="shared" si="4" ref="K12:K27">SUM(B12:J12)</f>
        <v>1100939</v>
      </c>
    </row>
    <row r="13" spans="1:13" ht="17.25" customHeight="1">
      <c r="A13" s="14" t="s">
        <v>20</v>
      </c>
      <c r="B13" s="13">
        <v>58385</v>
      </c>
      <c r="C13" s="13">
        <v>85018</v>
      </c>
      <c r="D13" s="13">
        <v>93250</v>
      </c>
      <c r="E13" s="13">
        <v>53546</v>
      </c>
      <c r="F13" s="13">
        <v>72965</v>
      </c>
      <c r="G13" s="13">
        <v>112607</v>
      </c>
      <c r="H13" s="13">
        <v>48745</v>
      </c>
      <c r="I13" s="13">
        <v>11565</v>
      </c>
      <c r="J13" s="13">
        <v>37654</v>
      </c>
      <c r="K13" s="11">
        <f t="shared" si="4"/>
        <v>573735</v>
      </c>
      <c r="L13" s="52"/>
      <c r="M13" s="53"/>
    </row>
    <row r="14" spans="1:12" ht="17.25" customHeight="1">
      <c r="A14" s="14" t="s">
        <v>21</v>
      </c>
      <c r="B14" s="13">
        <v>53311</v>
      </c>
      <c r="C14" s="13">
        <v>64792</v>
      </c>
      <c r="D14" s="13">
        <v>70032</v>
      </c>
      <c r="E14" s="13">
        <v>41481</v>
      </c>
      <c r="F14" s="13">
        <v>63944</v>
      </c>
      <c r="G14" s="13">
        <v>116673</v>
      </c>
      <c r="H14" s="13">
        <v>48336</v>
      </c>
      <c r="I14" s="13">
        <v>6901</v>
      </c>
      <c r="J14" s="13">
        <v>28880</v>
      </c>
      <c r="K14" s="11">
        <f t="shared" si="4"/>
        <v>494350</v>
      </c>
      <c r="L14" s="52"/>
    </row>
    <row r="15" spans="1:11" ht="17.25" customHeight="1">
      <c r="A15" s="14" t="s">
        <v>22</v>
      </c>
      <c r="B15" s="13">
        <v>3808</v>
      </c>
      <c r="C15" s="13">
        <v>5576</v>
      </c>
      <c r="D15" s="13">
        <v>4043</v>
      </c>
      <c r="E15" s="13">
        <v>3253</v>
      </c>
      <c r="F15" s="13">
        <v>3711</v>
      </c>
      <c r="G15" s="13">
        <v>5267</v>
      </c>
      <c r="H15" s="13">
        <v>5008</v>
      </c>
      <c r="I15" s="13">
        <v>765</v>
      </c>
      <c r="J15" s="13">
        <v>1423</v>
      </c>
      <c r="K15" s="11">
        <f t="shared" si="4"/>
        <v>32854</v>
      </c>
    </row>
    <row r="16" spans="1:11" ht="17.25" customHeight="1">
      <c r="A16" s="15" t="s">
        <v>95</v>
      </c>
      <c r="B16" s="13">
        <f>B17+B18+B19</f>
        <v>23733</v>
      </c>
      <c r="C16" s="13">
        <f aca="true" t="shared" si="5" ref="C16:J16">C17+C18+C19</f>
        <v>28609</v>
      </c>
      <c r="D16" s="13">
        <f t="shared" si="5"/>
        <v>31630</v>
      </c>
      <c r="E16" s="13">
        <f t="shared" si="5"/>
        <v>18815</v>
      </c>
      <c r="F16" s="13">
        <f t="shared" si="5"/>
        <v>32354</v>
      </c>
      <c r="G16" s="13">
        <f t="shared" si="5"/>
        <v>56427</v>
      </c>
      <c r="H16" s="13">
        <f t="shared" si="5"/>
        <v>18254</v>
      </c>
      <c r="I16" s="13">
        <f t="shared" si="5"/>
        <v>4057</v>
      </c>
      <c r="J16" s="13">
        <f t="shared" si="5"/>
        <v>12931</v>
      </c>
      <c r="K16" s="11">
        <f t="shared" si="4"/>
        <v>226810</v>
      </c>
    </row>
    <row r="17" spans="1:11" ht="17.25" customHeight="1">
      <c r="A17" s="14" t="s">
        <v>96</v>
      </c>
      <c r="B17" s="13">
        <v>13443</v>
      </c>
      <c r="C17" s="13">
        <v>17619</v>
      </c>
      <c r="D17" s="13">
        <v>18055</v>
      </c>
      <c r="E17" s="13">
        <v>10810</v>
      </c>
      <c r="F17" s="13">
        <v>18429</v>
      </c>
      <c r="G17" s="13">
        <v>29643</v>
      </c>
      <c r="H17" s="13">
        <v>10504</v>
      </c>
      <c r="I17" s="13">
        <v>2545</v>
      </c>
      <c r="J17" s="13">
        <v>7282</v>
      </c>
      <c r="K17" s="11">
        <f t="shared" si="4"/>
        <v>128330</v>
      </c>
    </row>
    <row r="18" spans="1:11" ht="17.25" customHeight="1">
      <c r="A18" s="14" t="s">
        <v>97</v>
      </c>
      <c r="B18" s="13">
        <v>9274</v>
      </c>
      <c r="C18" s="13">
        <v>9527</v>
      </c>
      <c r="D18" s="13">
        <v>12645</v>
      </c>
      <c r="E18" s="13">
        <v>7259</v>
      </c>
      <c r="F18" s="13">
        <v>13061</v>
      </c>
      <c r="G18" s="13">
        <v>25356</v>
      </c>
      <c r="H18" s="13">
        <v>6726</v>
      </c>
      <c r="I18" s="13">
        <v>1360</v>
      </c>
      <c r="J18" s="13">
        <v>5284</v>
      </c>
      <c r="K18" s="11">
        <f t="shared" si="4"/>
        <v>90492</v>
      </c>
    </row>
    <row r="19" spans="1:11" ht="17.25" customHeight="1">
      <c r="A19" s="14" t="s">
        <v>98</v>
      </c>
      <c r="B19" s="13">
        <v>1016</v>
      </c>
      <c r="C19" s="13">
        <v>1463</v>
      </c>
      <c r="D19" s="13">
        <v>930</v>
      </c>
      <c r="E19" s="13">
        <v>746</v>
      </c>
      <c r="F19" s="13">
        <v>864</v>
      </c>
      <c r="G19" s="13">
        <v>1428</v>
      </c>
      <c r="H19" s="13">
        <v>1024</v>
      </c>
      <c r="I19" s="13">
        <v>152</v>
      </c>
      <c r="J19" s="13">
        <v>365</v>
      </c>
      <c r="K19" s="11">
        <f t="shared" si="4"/>
        <v>7988</v>
      </c>
    </row>
    <row r="20" spans="1:11" ht="17.25" customHeight="1">
      <c r="A20" s="16" t="s">
        <v>23</v>
      </c>
      <c r="B20" s="11">
        <f>+B21+B22+B23</f>
        <v>85895</v>
      </c>
      <c r="C20" s="11">
        <f aca="true" t="shared" si="6" ref="C20:J20">+C21+C22+C23</f>
        <v>97566</v>
      </c>
      <c r="D20" s="11">
        <f t="shared" si="6"/>
        <v>120473</v>
      </c>
      <c r="E20" s="11">
        <f t="shared" si="6"/>
        <v>63365</v>
      </c>
      <c r="F20" s="11">
        <f t="shared" si="6"/>
        <v>115726</v>
      </c>
      <c r="G20" s="11">
        <f t="shared" si="6"/>
        <v>203333</v>
      </c>
      <c r="H20" s="11">
        <f t="shared" si="6"/>
        <v>63125</v>
      </c>
      <c r="I20" s="11">
        <f t="shared" si="6"/>
        <v>16012</v>
      </c>
      <c r="J20" s="11">
        <f t="shared" si="6"/>
        <v>46056</v>
      </c>
      <c r="K20" s="11">
        <f t="shared" si="4"/>
        <v>811551</v>
      </c>
    </row>
    <row r="21" spans="1:12" ht="17.25" customHeight="1">
      <c r="A21" s="12" t="s">
        <v>24</v>
      </c>
      <c r="B21" s="13">
        <v>47739</v>
      </c>
      <c r="C21" s="13">
        <v>59805</v>
      </c>
      <c r="D21" s="13">
        <v>73535</v>
      </c>
      <c r="E21" s="13">
        <v>38328</v>
      </c>
      <c r="F21" s="13">
        <v>65231</v>
      </c>
      <c r="G21" s="13">
        <v>103193</v>
      </c>
      <c r="H21" s="13">
        <v>34941</v>
      </c>
      <c r="I21" s="13">
        <v>10359</v>
      </c>
      <c r="J21" s="13">
        <v>27518</v>
      </c>
      <c r="K21" s="11">
        <f t="shared" si="4"/>
        <v>460649</v>
      </c>
      <c r="L21" s="52"/>
    </row>
    <row r="22" spans="1:12" ht="17.25" customHeight="1">
      <c r="A22" s="12" t="s">
        <v>25</v>
      </c>
      <c r="B22" s="13">
        <v>36223</v>
      </c>
      <c r="C22" s="13">
        <v>35541</v>
      </c>
      <c r="D22" s="13">
        <v>44865</v>
      </c>
      <c r="E22" s="13">
        <v>23868</v>
      </c>
      <c r="F22" s="13">
        <v>48596</v>
      </c>
      <c r="G22" s="13">
        <v>97156</v>
      </c>
      <c r="H22" s="13">
        <v>26604</v>
      </c>
      <c r="I22" s="13">
        <v>5288</v>
      </c>
      <c r="J22" s="13">
        <v>17863</v>
      </c>
      <c r="K22" s="11">
        <f t="shared" si="4"/>
        <v>336004</v>
      </c>
      <c r="L22" s="52"/>
    </row>
    <row r="23" spans="1:11" ht="17.25" customHeight="1">
      <c r="A23" s="12" t="s">
        <v>26</v>
      </c>
      <c r="B23" s="13">
        <v>1933</v>
      </c>
      <c r="C23" s="13">
        <v>2220</v>
      </c>
      <c r="D23" s="13">
        <v>2073</v>
      </c>
      <c r="E23" s="13">
        <v>1169</v>
      </c>
      <c r="F23" s="13">
        <v>1899</v>
      </c>
      <c r="G23" s="13">
        <v>2984</v>
      </c>
      <c r="H23" s="13">
        <v>1580</v>
      </c>
      <c r="I23" s="13">
        <v>365</v>
      </c>
      <c r="J23" s="13">
        <v>675</v>
      </c>
      <c r="K23" s="11">
        <f t="shared" si="4"/>
        <v>14898</v>
      </c>
    </row>
    <row r="24" spans="1:11" ht="17.25" customHeight="1">
      <c r="A24" s="16" t="s">
        <v>27</v>
      </c>
      <c r="B24" s="13">
        <f>+B25+B26</f>
        <v>90392</v>
      </c>
      <c r="C24" s="13">
        <f aca="true" t="shared" si="7" ref="C24:J24">+C25+C26</f>
        <v>120375</v>
      </c>
      <c r="D24" s="13">
        <f t="shared" si="7"/>
        <v>130574</v>
      </c>
      <c r="E24" s="13">
        <f t="shared" si="7"/>
        <v>70117</v>
      </c>
      <c r="F24" s="13">
        <f t="shared" si="7"/>
        <v>96796</v>
      </c>
      <c r="G24" s="13">
        <f t="shared" si="7"/>
        <v>129912</v>
      </c>
      <c r="H24" s="13">
        <f t="shared" si="7"/>
        <v>56551</v>
      </c>
      <c r="I24" s="13">
        <f t="shared" si="7"/>
        <v>18160</v>
      </c>
      <c r="J24" s="13">
        <f t="shared" si="7"/>
        <v>59114</v>
      </c>
      <c r="K24" s="11">
        <f t="shared" si="4"/>
        <v>771991</v>
      </c>
    </row>
    <row r="25" spans="1:12" ht="17.25" customHeight="1">
      <c r="A25" s="12" t="s">
        <v>131</v>
      </c>
      <c r="B25" s="13">
        <v>41857</v>
      </c>
      <c r="C25" s="13">
        <v>60227</v>
      </c>
      <c r="D25" s="13">
        <v>69014</v>
      </c>
      <c r="E25" s="13">
        <v>37051</v>
      </c>
      <c r="F25" s="13">
        <v>46368</v>
      </c>
      <c r="G25" s="13">
        <v>58481</v>
      </c>
      <c r="H25" s="13">
        <v>26690</v>
      </c>
      <c r="I25" s="13">
        <v>11059</v>
      </c>
      <c r="J25" s="13">
        <v>30711</v>
      </c>
      <c r="K25" s="11">
        <f t="shared" si="4"/>
        <v>381458</v>
      </c>
      <c r="L25" s="52"/>
    </row>
    <row r="26" spans="1:12" ht="17.25" customHeight="1">
      <c r="A26" s="12" t="s">
        <v>132</v>
      </c>
      <c r="B26" s="13">
        <v>48535</v>
      </c>
      <c r="C26" s="13">
        <v>60148</v>
      </c>
      <c r="D26" s="13">
        <v>61560</v>
      </c>
      <c r="E26" s="13">
        <v>33066</v>
      </c>
      <c r="F26" s="13">
        <v>50428</v>
      </c>
      <c r="G26" s="13">
        <v>71431</v>
      </c>
      <c r="H26" s="13">
        <v>29861</v>
      </c>
      <c r="I26" s="13">
        <v>7101</v>
      </c>
      <c r="J26" s="13">
        <v>28403</v>
      </c>
      <c r="K26" s="11">
        <f t="shared" si="4"/>
        <v>390533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2369</v>
      </c>
      <c r="I27" s="11">
        <v>0</v>
      </c>
      <c r="J27" s="11">
        <v>0</v>
      </c>
      <c r="K27" s="11">
        <f t="shared" si="4"/>
        <v>2369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25666.65</v>
      </c>
      <c r="I35" s="19">
        <v>0</v>
      </c>
      <c r="J35" s="19">
        <v>0</v>
      </c>
      <c r="K35" s="23">
        <f>SUM(B35:J35)</f>
        <v>25666.65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971229.4</v>
      </c>
      <c r="C47" s="22">
        <f aca="true" t="shared" si="12" ref="C47:H47">+C48+C57</f>
        <v>1395099.5100000002</v>
      </c>
      <c r="D47" s="22">
        <f t="shared" si="12"/>
        <v>1729533.65</v>
      </c>
      <c r="E47" s="22">
        <f t="shared" si="12"/>
        <v>838526.49</v>
      </c>
      <c r="F47" s="22">
        <f t="shared" si="12"/>
        <v>1237713.3199999998</v>
      </c>
      <c r="G47" s="22">
        <f t="shared" si="12"/>
        <v>1664024.6300000001</v>
      </c>
      <c r="H47" s="22">
        <f t="shared" si="12"/>
        <v>815128.8</v>
      </c>
      <c r="I47" s="22">
        <f>+I48+I57</f>
        <v>319363.29</v>
      </c>
      <c r="J47" s="22">
        <f>+J48+J57</f>
        <v>612976.6000000001</v>
      </c>
      <c r="K47" s="22">
        <f>SUM(B47:J47)</f>
        <v>9583595.689999998</v>
      </c>
    </row>
    <row r="48" spans="1:11" ht="17.25" customHeight="1">
      <c r="A48" s="16" t="s">
        <v>113</v>
      </c>
      <c r="B48" s="23">
        <f>SUM(B49:B56)</f>
        <v>952318.9600000001</v>
      </c>
      <c r="C48" s="23">
        <f aca="true" t="shared" si="13" ref="C48:J48">SUM(C49:C56)</f>
        <v>1371212.4000000001</v>
      </c>
      <c r="D48" s="23">
        <f t="shared" si="13"/>
        <v>1703688.51</v>
      </c>
      <c r="E48" s="23">
        <f t="shared" si="13"/>
        <v>815809.52</v>
      </c>
      <c r="F48" s="23">
        <f t="shared" si="13"/>
        <v>1213929.66</v>
      </c>
      <c r="G48" s="23">
        <f t="shared" si="13"/>
        <v>1634297.56</v>
      </c>
      <c r="H48" s="23">
        <f t="shared" si="13"/>
        <v>794872.41</v>
      </c>
      <c r="I48" s="23">
        <f t="shared" si="13"/>
        <v>319363.29</v>
      </c>
      <c r="J48" s="23">
        <f t="shared" si="13"/>
        <v>598954.1900000001</v>
      </c>
      <c r="K48" s="23">
        <f aca="true" t="shared" si="14" ref="K48:K57">SUM(B48:J48)</f>
        <v>9404446.5</v>
      </c>
    </row>
    <row r="49" spans="1:11" ht="17.25" customHeight="1">
      <c r="A49" s="34" t="s">
        <v>44</v>
      </c>
      <c r="B49" s="23">
        <f aca="true" t="shared" si="15" ref="B49:H49">ROUND(B30*B7,2)</f>
        <v>949868.28</v>
      </c>
      <c r="C49" s="23">
        <f t="shared" si="15"/>
        <v>1364561.33</v>
      </c>
      <c r="D49" s="23">
        <f t="shared" si="15"/>
        <v>1699731.22</v>
      </c>
      <c r="E49" s="23">
        <f t="shared" si="15"/>
        <v>813616.25</v>
      </c>
      <c r="F49" s="23">
        <f t="shared" si="15"/>
        <v>1210579.74</v>
      </c>
      <c r="G49" s="23">
        <f t="shared" si="15"/>
        <v>1629424.21</v>
      </c>
      <c r="H49" s="23">
        <f t="shared" si="15"/>
        <v>766728.2</v>
      </c>
      <c r="I49" s="23">
        <f>ROUND(I30*I7,2)</f>
        <v>318297.57</v>
      </c>
      <c r="J49" s="23">
        <f>ROUND(J30*J7,2)</f>
        <v>596737.15</v>
      </c>
      <c r="K49" s="23">
        <f t="shared" si="14"/>
        <v>9349543.950000001</v>
      </c>
    </row>
    <row r="50" spans="1:11" ht="17.25" customHeight="1">
      <c r="A50" s="34" t="s">
        <v>45</v>
      </c>
      <c r="B50" s="19">
        <v>0</v>
      </c>
      <c r="C50" s="23">
        <f>ROUND(C31*C7,2)</f>
        <v>3033.12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3033.12</v>
      </c>
    </row>
    <row r="51" spans="1:11" ht="17.25" customHeight="1">
      <c r="A51" s="67" t="s">
        <v>106</v>
      </c>
      <c r="B51" s="68">
        <f aca="true" t="shared" si="16" ref="B51:H51">ROUND(B32*B7,2)</f>
        <v>-1641</v>
      </c>
      <c r="C51" s="68">
        <f t="shared" si="16"/>
        <v>-2155.77</v>
      </c>
      <c r="D51" s="68">
        <f t="shared" si="16"/>
        <v>-2428.47</v>
      </c>
      <c r="E51" s="68">
        <f t="shared" si="16"/>
        <v>-1252.13</v>
      </c>
      <c r="F51" s="68">
        <f t="shared" si="16"/>
        <v>-1931.6</v>
      </c>
      <c r="G51" s="68">
        <f t="shared" si="16"/>
        <v>-2556.73</v>
      </c>
      <c r="H51" s="68">
        <f t="shared" si="16"/>
        <v>-1237.48</v>
      </c>
      <c r="I51" s="19">
        <v>0</v>
      </c>
      <c r="J51" s="19">
        <v>0</v>
      </c>
      <c r="K51" s="68">
        <f>SUM(B51:J51)</f>
        <v>-13203.179999999998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25666.65</v>
      </c>
      <c r="I53" s="31">
        <f>+I35</f>
        <v>0</v>
      </c>
      <c r="J53" s="31">
        <f>+J35</f>
        <v>0</v>
      </c>
      <c r="K53" s="23">
        <f t="shared" si="14"/>
        <v>25666.65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-100137.6</v>
      </c>
      <c r="C61" s="35">
        <f t="shared" si="17"/>
        <v>-144544.82</v>
      </c>
      <c r="D61" s="35">
        <f t="shared" si="17"/>
        <v>-136735.15999999997</v>
      </c>
      <c r="E61" s="35">
        <f t="shared" si="17"/>
        <v>-86594.4</v>
      </c>
      <c r="F61" s="35">
        <f t="shared" si="17"/>
        <v>-97228.73</v>
      </c>
      <c r="G61" s="35">
        <f t="shared" si="17"/>
        <v>-119147.43</v>
      </c>
      <c r="H61" s="35">
        <f t="shared" si="17"/>
        <v>-101194</v>
      </c>
      <c r="I61" s="35">
        <f t="shared" si="17"/>
        <v>-23452.730000000003</v>
      </c>
      <c r="J61" s="35">
        <f t="shared" si="17"/>
        <v>-49426.6</v>
      </c>
      <c r="K61" s="35">
        <f>SUM(B61:J61)</f>
        <v>-858461.4699999999</v>
      </c>
    </row>
    <row r="62" spans="1:11" ht="18.75" customHeight="1">
      <c r="A62" s="16" t="s">
        <v>75</v>
      </c>
      <c r="B62" s="35">
        <f aca="true" t="shared" si="18" ref="B62:J62">B63+B64+B65+B66+B67+B68</f>
        <v>-100137.6</v>
      </c>
      <c r="C62" s="35">
        <f t="shared" si="18"/>
        <v>-144468.4</v>
      </c>
      <c r="D62" s="35">
        <f t="shared" si="18"/>
        <v>-135625.8</v>
      </c>
      <c r="E62" s="35">
        <f t="shared" si="18"/>
        <v>-86594.4</v>
      </c>
      <c r="F62" s="35">
        <f t="shared" si="18"/>
        <v>-96835.4</v>
      </c>
      <c r="G62" s="35">
        <f t="shared" si="18"/>
        <v>-119141.4</v>
      </c>
      <c r="H62" s="35">
        <f t="shared" si="18"/>
        <v>-101194</v>
      </c>
      <c r="I62" s="35">
        <f t="shared" si="18"/>
        <v>-21101.4</v>
      </c>
      <c r="J62" s="35">
        <f t="shared" si="18"/>
        <v>-49426.6</v>
      </c>
      <c r="K62" s="35">
        <f aca="true" t="shared" si="19" ref="K62:K91">SUM(B62:J62)</f>
        <v>-854525</v>
      </c>
    </row>
    <row r="63" spans="1:11" ht="18.75" customHeight="1">
      <c r="A63" s="12" t="s">
        <v>76</v>
      </c>
      <c r="B63" s="35">
        <f>-ROUND(B9*$D$3,2)</f>
        <v>-100137.6</v>
      </c>
      <c r="C63" s="35">
        <f aca="true" t="shared" si="20" ref="C63:J63">-ROUND(C9*$D$3,2)</f>
        <v>-144468.4</v>
      </c>
      <c r="D63" s="35">
        <f t="shared" si="20"/>
        <v>-135625.8</v>
      </c>
      <c r="E63" s="35">
        <f t="shared" si="20"/>
        <v>-86594.4</v>
      </c>
      <c r="F63" s="35">
        <f t="shared" si="20"/>
        <v>-96835.4</v>
      </c>
      <c r="G63" s="35">
        <f t="shared" si="20"/>
        <v>-119141.4</v>
      </c>
      <c r="H63" s="35">
        <f t="shared" si="20"/>
        <v>-101194</v>
      </c>
      <c r="I63" s="35">
        <f t="shared" si="20"/>
        <v>-21101.4</v>
      </c>
      <c r="J63" s="35">
        <f t="shared" si="20"/>
        <v>-49426.6</v>
      </c>
      <c r="K63" s="35">
        <f t="shared" si="19"/>
        <v>-854525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-76.42</v>
      </c>
      <c r="D69" s="68">
        <f t="shared" si="21"/>
        <v>-1109.36</v>
      </c>
      <c r="E69" s="19">
        <v>0</v>
      </c>
      <c r="F69" s="68">
        <f t="shared" si="21"/>
        <v>-393.33</v>
      </c>
      <c r="G69" s="68">
        <f t="shared" si="21"/>
        <v>-6.03</v>
      </c>
      <c r="H69" s="19">
        <v>0</v>
      </c>
      <c r="I69" s="68">
        <f t="shared" si="21"/>
        <v>-2351.33</v>
      </c>
      <c r="J69" s="19">
        <v>0</v>
      </c>
      <c r="K69" s="68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871091.8</v>
      </c>
      <c r="C104" s="24">
        <f t="shared" si="22"/>
        <v>1250554.6900000004</v>
      </c>
      <c r="D104" s="24">
        <f t="shared" si="22"/>
        <v>1592798.4899999998</v>
      </c>
      <c r="E104" s="24">
        <f t="shared" si="22"/>
        <v>751932.09</v>
      </c>
      <c r="F104" s="24">
        <f t="shared" si="22"/>
        <v>1140484.5899999999</v>
      </c>
      <c r="G104" s="24">
        <f t="shared" si="22"/>
        <v>1544877.2000000002</v>
      </c>
      <c r="H104" s="24">
        <f t="shared" si="22"/>
        <v>713934.8</v>
      </c>
      <c r="I104" s="24">
        <f>+I105+I106</f>
        <v>295910.55999999994</v>
      </c>
      <c r="J104" s="24">
        <f>+J105+J106</f>
        <v>563550.0000000001</v>
      </c>
      <c r="K104" s="48">
        <f>SUM(B104:J104)</f>
        <v>8725134.22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852181.3600000001</v>
      </c>
      <c r="C105" s="24">
        <f t="shared" si="23"/>
        <v>1226667.5800000003</v>
      </c>
      <c r="D105" s="24">
        <f t="shared" si="23"/>
        <v>1566953.3499999999</v>
      </c>
      <c r="E105" s="24">
        <f t="shared" si="23"/>
        <v>729215.12</v>
      </c>
      <c r="F105" s="24">
        <f t="shared" si="23"/>
        <v>1116700.93</v>
      </c>
      <c r="G105" s="24">
        <f t="shared" si="23"/>
        <v>1515150.1300000001</v>
      </c>
      <c r="H105" s="24">
        <f t="shared" si="23"/>
        <v>693678.41</v>
      </c>
      <c r="I105" s="24">
        <f t="shared" si="23"/>
        <v>295910.55999999994</v>
      </c>
      <c r="J105" s="24">
        <f t="shared" si="23"/>
        <v>549527.5900000001</v>
      </c>
      <c r="K105" s="48">
        <f>SUM(B105:J105)</f>
        <v>8545985.03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8725134.2</v>
      </c>
      <c r="L112" s="54"/>
    </row>
    <row r="113" spans="1:11" ht="18.75" customHeight="1">
      <c r="A113" s="26" t="s">
        <v>71</v>
      </c>
      <c r="B113" s="27">
        <v>111543.36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111543.36</v>
      </c>
    </row>
    <row r="114" spans="1:11" ht="18.75" customHeight="1">
      <c r="A114" s="26" t="s">
        <v>72</v>
      </c>
      <c r="B114" s="27">
        <v>759548.44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759548.44</v>
      </c>
    </row>
    <row r="115" spans="1:11" ht="18.75" customHeight="1">
      <c r="A115" s="26" t="s">
        <v>73</v>
      </c>
      <c r="B115" s="40">
        <v>0</v>
      </c>
      <c r="C115" s="27">
        <f>+C104</f>
        <v>1250554.6900000004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1250554.6900000004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1592798.4899999998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1592798.4899999998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751932.09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751932.09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220267.21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220267.21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405588.04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405588.04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60913.75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60913.75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453715.58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453715.58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481028.33</v>
      </c>
      <c r="H122" s="40">
        <v>0</v>
      </c>
      <c r="I122" s="40">
        <v>0</v>
      </c>
      <c r="J122" s="40">
        <v>0</v>
      </c>
      <c r="K122" s="41">
        <f t="shared" si="25"/>
        <v>481028.33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39617.7</v>
      </c>
      <c r="H123" s="40">
        <v>0</v>
      </c>
      <c r="I123" s="40">
        <v>0</v>
      </c>
      <c r="J123" s="40">
        <v>0</v>
      </c>
      <c r="K123" s="41">
        <f t="shared" si="25"/>
        <v>39617.7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234224.6</v>
      </c>
      <c r="H124" s="40">
        <v>0</v>
      </c>
      <c r="I124" s="40">
        <v>0</v>
      </c>
      <c r="J124" s="40">
        <v>0</v>
      </c>
      <c r="K124" s="41">
        <f t="shared" si="25"/>
        <v>234224.6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203641.13</v>
      </c>
      <c r="H125" s="40">
        <v>0</v>
      </c>
      <c r="I125" s="40">
        <v>0</v>
      </c>
      <c r="J125" s="40">
        <v>0</v>
      </c>
      <c r="K125" s="41">
        <f t="shared" si="25"/>
        <v>203641.13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586365.43</v>
      </c>
      <c r="H126" s="40">
        <v>0</v>
      </c>
      <c r="I126" s="40">
        <v>0</v>
      </c>
      <c r="J126" s="40">
        <v>0</v>
      </c>
      <c r="K126" s="41">
        <f t="shared" si="25"/>
        <v>586365.43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257094.04</v>
      </c>
      <c r="I127" s="40">
        <v>0</v>
      </c>
      <c r="J127" s="40">
        <v>0</v>
      </c>
      <c r="K127" s="41">
        <f t="shared" si="25"/>
        <v>257094.04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456840.76</v>
      </c>
      <c r="I128" s="40">
        <v>0</v>
      </c>
      <c r="J128" s="40">
        <v>0</v>
      </c>
      <c r="K128" s="41">
        <f t="shared" si="25"/>
        <v>456840.76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295910.56</v>
      </c>
      <c r="J129" s="40">
        <v>0</v>
      </c>
      <c r="K129" s="41">
        <f t="shared" si="25"/>
        <v>295910.56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563550</v>
      </c>
      <c r="K130" s="44">
        <f t="shared" si="25"/>
        <v>563550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2016-10-04T19:25:57Z</dcterms:modified>
  <cp:category/>
  <cp:version/>
  <cp:contentType/>
  <cp:contentStatus/>
</cp:coreProperties>
</file>