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<sst xmlns="http://schemas.openxmlformats.org/spreadsheetml/2006/main" count="134" uniqueCount="134">
  <si>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</si>
  <si>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</si>
  <si>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</si>
  <si>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</si>
  <si>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</si>
  <si>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</si>
  <si>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</si>
  <si>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</si>
  <si>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</si>
  <si>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</si>
  <si>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</si>
  <si>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</si>
  <si>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</si>
  <si>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</si>
  <si>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</si>
  <si>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</si>
  <si>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</si>
  <si>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</si>
  <si>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</si>
  <si>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</si>
  <si>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</si>
  <si>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</si>
  <si>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</si>
  <si>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</si>
  <si>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</si>
  <si>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</si>
  <si>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</si>
  <si>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</si>
  <si>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</si>
  <si>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</si>
  <si>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</si>
  <si>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</si>
  <si>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</si>
  <si>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</si>
  <si>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</si>
  <si>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</si>
  <si>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</si>
  <si>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</si>
  <si>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</si>
  <si>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</si>
  <si>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</si>
  <si>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</si>
  <si>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</si>
  <si>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</si>
  <si>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</si>
  <si>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</si>
  <si>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</si>
  <si>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</si>
  <si>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</si>
  <si>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</si>
  <si>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</si>
  <si>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</si>
  <si>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</si>
  <si>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</si>
  <si>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</si>
  <si>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</si>
  <si>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</si>
  <si>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</si>
  <si>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</si>
  <si>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</si>
  <si>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</si>
  <si>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</si>
  <si>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</si>
  <si>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</si>
  <si>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</si>
  <si>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</si>
  <si>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</si>
  <si>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</si>
  <si>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</si>
  <si>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</si>
  <si>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</si>
  <si>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</si>
  <si>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</si>
  <si>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</si>
  <si>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</si>
  <si>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</si>
  <si>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</si>
  <si>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</si>
  <si>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</si>
  <si>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</si>
  <si>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</si>
  <si>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</si>
  <si>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</si>
  <si>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</si>
  <si>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</si>
  <si>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</si>
  <si>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</si>
  <si>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</si>
  <si>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</si>
  <si>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</si>
  <si>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</si>
  <si>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</si>
  <si>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</si>
  <si>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</si>
  <si>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</si>
  <si>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</si>
  <si>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</si>
  <si>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</si>
  <si>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</si>
  <si>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</si>
  <si>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</si>
  <si>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</si>
  <si>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</si>
  <si>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</si>
  <si>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</si>
  <si>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</si>
  <si>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</si>
  <si>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</si>
  <si>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</si>
  <si>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</si>
  <si>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</si>
  <si>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</si>
  <si>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</si>
  <si>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</si>
  <si>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</si>
  <si>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</si>
  <si>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</si>
  <si>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</si>
  <si>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</si>
  <si>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</si>
  <si>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</si>
  <si>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</si>
  <si>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</si>
  <si>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</si>
  <si>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</si>
  <si>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</si>
  <si>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</si>
  <si>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</si>
  <si>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</si>
  <si>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</si>
  <si>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</si>
  <si>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</si>
  <si>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</si>
  <si>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25/09/16 - VENCIMENTO 05/10/16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</si>
</sst>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165484</v>
      </c>
      <c r="C7" s="9">
        <f t="shared" si="0"/>
        <v>221127</v>
      </c>
      <c r="D7" s="9">
        <f t="shared" si="0"/>
        <v>244487</v>
      </c>
      <c r="E7" s="9">
        <f t="shared" si="0"/>
        <v>131041</v>
      </c>
      <c r="F7" s="9">
        <f t="shared" si="0"/>
        <v>218434</v>
      </c>
      <c r="G7" s="9">
        <f t="shared" si="0"/>
        <v>366943</v>
      </c>
      <c r="H7" s="9">
        <f t="shared" si="0"/>
        <v>130647</v>
      </c>
      <c r="I7" s="9">
        <f t="shared" si="0"/>
        <v>24702</v>
      </c>
      <c r="J7" s="9">
        <f t="shared" si="0"/>
        <v>110802</v>
      </c>
      <c r="K7" s="9">
        <f t="shared" si="0"/>
        <v>1613667</v>
      </c>
      <c r="L7" s="52"/>
    </row>
    <row r="8" spans="1:11" ht="17.25" customHeight="1">
      <c r="A8" s="10" t="s">
        <v>99</v>
      </c>
      <c r="B8" s="11">
        <f>B9+B12+B16</f>
        <v>77521</v>
      </c>
      <c r="C8" s="11">
        <f aca="true" t="shared" si="1" ref="C8:J8">C9+C12+C16</f>
        <v>107686</v>
      </c>
      <c r="D8" s="11">
        <f t="shared" si="1"/>
        <v>113711</v>
      </c>
      <c r="E8" s="11">
        <f t="shared" si="1"/>
        <v>65049</v>
      </c>
      <c r="F8" s="11">
        <f t="shared" si="1"/>
        <v>101492</v>
      </c>
      <c r="G8" s="11">
        <f t="shared" si="1"/>
        <v>175985</v>
      </c>
      <c r="H8" s="11">
        <f t="shared" si="1"/>
        <v>70109</v>
      </c>
      <c r="I8" s="11">
        <f t="shared" si="1"/>
        <v>10917</v>
      </c>
      <c r="J8" s="11">
        <f t="shared" si="1"/>
        <v>51377</v>
      </c>
      <c r="K8" s="11">
        <f>SUM(B8:J8)</f>
        <v>773847</v>
      </c>
    </row>
    <row r="9" spans="1:11" ht="17.25" customHeight="1">
      <c r="A9" s="15" t="s">
        <v>17</v>
      </c>
      <c r="B9" s="13">
        <f>+B10+B11</f>
        <v>14064</v>
      </c>
      <c r="C9" s="13">
        <f aca="true" t="shared" si="2" ref="C9:J9">+C10+C11</f>
        <v>21002</v>
      </c>
      <c r="D9" s="13">
        <f t="shared" si="2"/>
        <v>20653</v>
      </c>
      <c r="E9" s="13">
        <f t="shared" si="2"/>
        <v>11829</v>
      </c>
      <c r="F9" s="13">
        <f t="shared" si="2"/>
        <v>15081</v>
      </c>
      <c r="G9" s="13">
        <f t="shared" si="2"/>
        <v>19758</v>
      </c>
      <c r="H9" s="13">
        <f t="shared" si="2"/>
        <v>13365</v>
      </c>
      <c r="I9" s="13">
        <f t="shared" si="2"/>
        <v>2408</v>
      </c>
      <c r="J9" s="13">
        <f t="shared" si="2"/>
        <v>9034</v>
      </c>
      <c r="K9" s="11">
        <f>SUM(B9:J9)</f>
        <v>127194</v>
      </c>
    </row>
    <row r="10" spans="1:11" ht="17.25" customHeight="1">
      <c r="A10" s="29" t="s">
        <v>18</v>
      </c>
      <c r="B10" s="13">
        <v>14064</v>
      </c>
      <c r="C10" s="13">
        <v>21002</v>
      </c>
      <c r="D10" s="13">
        <v>20653</v>
      </c>
      <c r="E10" s="13">
        <v>11829</v>
      </c>
      <c r="F10" s="13">
        <v>15081</v>
      </c>
      <c r="G10" s="13">
        <v>19758</v>
      </c>
      <c r="H10" s="13">
        <v>13365</v>
      </c>
      <c r="I10" s="13">
        <v>2408</v>
      </c>
      <c r="J10" s="13">
        <v>9034</v>
      </c>
      <c r="K10" s="11">
        <f>SUM(B10:J10)</f>
        <v>127194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51911</v>
      </c>
      <c r="C12" s="17">
        <f t="shared" si="3"/>
        <v>72243</v>
      </c>
      <c r="D12" s="17">
        <f t="shared" si="3"/>
        <v>76917</v>
      </c>
      <c r="E12" s="17">
        <f t="shared" si="3"/>
        <v>44247</v>
      </c>
      <c r="F12" s="17">
        <f t="shared" si="3"/>
        <v>69251</v>
      </c>
      <c r="G12" s="17">
        <f t="shared" si="3"/>
        <v>123601</v>
      </c>
      <c r="H12" s="17">
        <f t="shared" si="3"/>
        <v>47523</v>
      </c>
      <c r="I12" s="17">
        <f t="shared" si="3"/>
        <v>6895</v>
      </c>
      <c r="J12" s="17">
        <f t="shared" si="3"/>
        <v>35136</v>
      </c>
      <c r="K12" s="11">
        <f aca="true" t="shared" si="4" ref="K12:K27">SUM(B12:J12)</f>
        <v>527724</v>
      </c>
    </row>
    <row r="13" spans="1:13" ht="17.25" customHeight="1">
      <c r="A13" s="14" t="s">
        <v>20</v>
      </c>
      <c r="B13" s="13">
        <v>25108</v>
      </c>
      <c r="C13" s="13">
        <v>38042</v>
      </c>
      <c r="D13" s="13">
        <v>40801</v>
      </c>
      <c r="E13" s="13">
        <v>23399</v>
      </c>
      <c r="F13" s="13">
        <v>33674</v>
      </c>
      <c r="G13" s="13">
        <v>55359</v>
      </c>
      <c r="H13" s="13">
        <v>20925</v>
      </c>
      <c r="I13" s="13">
        <v>3942</v>
      </c>
      <c r="J13" s="13">
        <v>18895</v>
      </c>
      <c r="K13" s="11">
        <f t="shared" si="4"/>
        <v>260145</v>
      </c>
      <c r="L13" s="52"/>
      <c r="M13" s="53"/>
    </row>
    <row r="14" spans="1:12" ht="17.25" customHeight="1">
      <c r="A14" s="14" t="s">
        <v>21</v>
      </c>
      <c r="B14" s="13">
        <v>25372</v>
      </c>
      <c r="C14" s="13">
        <v>32098</v>
      </c>
      <c r="D14" s="13">
        <v>34519</v>
      </c>
      <c r="E14" s="13">
        <v>19653</v>
      </c>
      <c r="F14" s="13">
        <v>34123</v>
      </c>
      <c r="G14" s="13">
        <v>65925</v>
      </c>
      <c r="H14" s="13">
        <v>24696</v>
      </c>
      <c r="I14" s="13">
        <v>2731</v>
      </c>
      <c r="J14" s="13">
        <v>15645</v>
      </c>
      <c r="K14" s="11">
        <f t="shared" si="4"/>
        <v>254762</v>
      </c>
      <c r="L14" s="52"/>
    </row>
    <row r="15" spans="1:11" ht="17.25" customHeight="1">
      <c r="A15" s="14" t="s">
        <v>22</v>
      </c>
      <c r="B15" s="13">
        <v>1431</v>
      </c>
      <c r="C15" s="13">
        <v>2103</v>
      </c>
      <c r="D15" s="13">
        <v>1597</v>
      </c>
      <c r="E15" s="13">
        <v>1195</v>
      </c>
      <c r="F15" s="13">
        <v>1454</v>
      </c>
      <c r="G15" s="13">
        <v>2317</v>
      </c>
      <c r="H15" s="13">
        <v>1902</v>
      </c>
      <c r="I15" s="13">
        <v>222</v>
      </c>
      <c r="J15" s="13">
        <v>596</v>
      </c>
      <c r="K15" s="11">
        <f t="shared" si="4"/>
        <v>12817</v>
      </c>
    </row>
    <row r="16" spans="1:11" ht="17.25" customHeight="1">
      <c r="A16" s="15" t="s">
        <v>95</v>
      </c>
      <c r="B16" s="13">
        <f>B17+B18+B19</f>
        <v>11546</v>
      </c>
      <c r="C16" s="13">
        <f aca="true" t="shared" si="5" ref="C16:J16">C17+C18+C19</f>
        <v>14441</v>
      </c>
      <c r="D16" s="13">
        <f t="shared" si="5"/>
        <v>16141</v>
      </c>
      <c r="E16" s="13">
        <f t="shared" si="5"/>
        <v>8973</v>
      </c>
      <c r="F16" s="13">
        <f t="shared" si="5"/>
        <v>17160</v>
      </c>
      <c r="G16" s="13">
        <f t="shared" si="5"/>
        <v>32626</v>
      </c>
      <c r="H16" s="13">
        <f t="shared" si="5"/>
        <v>9221</v>
      </c>
      <c r="I16" s="13">
        <f t="shared" si="5"/>
        <v>1614</v>
      </c>
      <c r="J16" s="13">
        <f t="shared" si="5"/>
        <v>7207</v>
      </c>
      <c r="K16" s="11">
        <f t="shared" si="4"/>
        <v>118929</v>
      </c>
    </row>
    <row r="17" spans="1:11" ht="17.25" customHeight="1">
      <c r="A17" s="14" t="s">
        <v>96</v>
      </c>
      <c r="B17" s="13">
        <v>6509</v>
      </c>
      <c r="C17" s="13">
        <v>8836</v>
      </c>
      <c r="D17" s="13">
        <v>9423</v>
      </c>
      <c r="E17" s="13">
        <v>5355</v>
      </c>
      <c r="F17" s="13">
        <v>9838</v>
      </c>
      <c r="G17" s="13">
        <v>16251</v>
      </c>
      <c r="H17" s="13">
        <v>5049</v>
      </c>
      <c r="I17" s="13">
        <v>1003</v>
      </c>
      <c r="J17" s="13">
        <v>4101</v>
      </c>
      <c r="K17" s="11">
        <f t="shared" si="4"/>
        <v>66365</v>
      </c>
    </row>
    <row r="18" spans="1:11" ht="17.25" customHeight="1">
      <c r="A18" s="14" t="s">
        <v>97</v>
      </c>
      <c r="B18" s="13">
        <v>4561</v>
      </c>
      <c r="C18" s="13">
        <v>4962</v>
      </c>
      <c r="D18" s="13">
        <v>6278</v>
      </c>
      <c r="E18" s="13">
        <v>3298</v>
      </c>
      <c r="F18" s="13">
        <v>6926</v>
      </c>
      <c r="G18" s="13">
        <v>15711</v>
      </c>
      <c r="H18" s="13">
        <v>3703</v>
      </c>
      <c r="I18" s="13">
        <v>557</v>
      </c>
      <c r="J18" s="13">
        <v>2901</v>
      </c>
      <c r="K18" s="11">
        <f t="shared" si="4"/>
        <v>48897</v>
      </c>
    </row>
    <row r="19" spans="1:11" ht="17.25" customHeight="1">
      <c r="A19" s="14" t="s">
        <v>98</v>
      </c>
      <c r="B19" s="13">
        <v>476</v>
      </c>
      <c r="C19" s="13">
        <v>643</v>
      </c>
      <c r="D19" s="13">
        <v>440</v>
      </c>
      <c r="E19" s="13">
        <v>320</v>
      </c>
      <c r="F19" s="13">
        <v>396</v>
      </c>
      <c r="G19" s="13">
        <v>664</v>
      </c>
      <c r="H19" s="13">
        <v>469</v>
      </c>
      <c r="I19" s="13">
        <v>54</v>
      </c>
      <c r="J19" s="13">
        <v>205</v>
      </c>
      <c r="K19" s="11">
        <f t="shared" si="4"/>
        <v>3667</v>
      </c>
    </row>
    <row r="20" spans="1:11" ht="17.25" customHeight="1">
      <c r="A20" s="16" t="s">
        <v>23</v>
      </c>
      <c r="B20" s="11">
        <f>+B21+B22+B23</f>
        <v>41905</v>
      </c>
      <c r="C20" s="11">
        <f aca="true" t="shared" si="6" ref="C20:J20">+C21+C22+C23</f>
        <v>49193</v>
      </c>
      <c r="D20" s="11">
        <f t="shared" si="6"/>
        <v>59782</v>
      </c>
      <c r="E20" s="11">
        <f t="shared" si="6"/>
        <v>29484</v>
      </c>
      <c r="F20" s="11">
        <f t="shared" si="6"/>
        <v>63165</v>
      </c>
      <c r="G20" s="11">
        <f t="shared" si="6"/>
        <v>115322</v>
      </c>
      <c r="H20" s="11">
        <f t="shared" si="6"/>
        <v>31350</v>
      </c>
      <c r="I20" s="11">
        <f t="shared" si="6"/>
        <v>5974</v>
      </c>
      <c r="J20" s="11">
        <f t="shared" si="6"/>
        <v>24768</v>
      </c>
      <c r="K20" s="11">
        <f t="shared" si="4"/>
        <v>420943</v>
      </c>
    </row>
    <row r="21" spans="1:12" ht="17.25" customHeight="1">
      <c r="A21" s="12" t="s">
        <v>24</v>
      </c>
      <c r="B21" s="13">
        <v>23973</v>
      </c>
      <c r="C21" s="13">
        <v>30922</v>
      </c>
      <c r="D21" s="13">
        <v>37506</v>
      </c>
      <c r="E21" s="13">
        <v>18640</v>
      </c>
      <c r="F21" s="13">
        <v>35611</v>
      </c>
      <c r="G21" s="13">
        <v>58366</v>
      </c>
      <c r="H21" s="13">
        <v>17874</v>
      </c>
      <c r="I21" s="13">
        <v>4006</v>
      </c>
      <c r="J21" s="13">
        <v>15409</v>
      </c>
      <c r="K21" s="11">
        <f t="shared" si="4"/>
        <v>242307</v>
      </c>
      <c r="L21" s="52"/>
    </row>
    <row r="22" spans="1:12" ht="17.25" customHeight="1">
      <c r="A22" s="12" t="s">
        <v>25</v>
      </c>
      <c r="B22" s="13">
        <v>17251</v>
      </c>
      <c r="C22" s="13">
        <v>17485</v>
      </c>
      <c r="D22" s="13">
        <v>21539</v>
      </c>
      <c r="E22" s="13">
        <v>10404</v>
      </c>
      <c r="F22" s="13">
        <v>26843</v>
      </c>
      <c r="G22" s="13">
        <v>55621</v>
      </c>
      <c r="H22" s="13">
        <v>12906</v>
      </c>
      <c r="I22" s="13">
        <v>1878</v>
      </c>
      <c r="J22" s="13">
        <v>9065</v>
      </c>
      <c r="K22" s="11">
        <f t="shared" si="4"/>
        <v>172992</v>
      </c>
      <c r="L22" s="52"/>
    </row>
    <row r="23" spans="1:11" ht="17.25" customHeight="1">
      <c r="A23" s="12" t="s">
        <v>26</v>
      </c>
      <c r="B23" s="13">
        <v>681</v>
      </c>
      <c r="C23" s="13">
        <v>786</v>
      </c>
      <c r="D23" s="13">
        <v>737</v>
      </c>
      <c r="E23" s="13">
        <v>440</v>
      </c>
      <c r="F23" s="13">
        <v>711</v>
      </c>
      <c r="G23" s="13">
        <v>1335</v>
      </c>
      <c r="H23" s="13">
        <v>570</v>
      </c>
      <c r="I23" s="13">
        <v>90</v>
      </c>
      <c r="J23" s="13">
        <v>294</v>
      </c>
      <c r="K23" s="11">
        <f t="shared" si="4"/>
        <v>5644</v>
      </c>
    </row>
    <row r="24" spans="1:11" ht="17.25" customHeight="1">
      <c r="A24" s="16" t="s">
        <v>27</v>
      </c>
      <c r="B24" s="13">
        <f>+B25+B26</f>
        <v>46058</v>
      </c>
      <c r="C24" s="13">
        <f aca="true" t="shared" si="7" ref="C24:J24">+C25+C26</f>
        <v>64248</v>
      </c>
      <c r="D24" s="13">
        <f t="shared" si="7"/>
        <v>70994</v>
      </c>
      <c r="E24" s="13">
        <f t="shared" si="7"/>
        <v>36508</v>
      </c>
      <c r="F24" s="13">
        <f t="shared" si="7"/>
        <v>53777</v>
      </c>
      <c r="G24" s="13">
        <f t="shared" si="7"/>
        <v>75636</v>
      </c>
      <c r="H24" s="13">
        <f t="shared" si="7"/>
        <v>27710</v>
      </c>
      <c r="I24" s="13">
        <f t="shared" si="7"/>
        <v>7811</v>
      </c>
      <c r="J24" s="13">
        <f t="shared" si="7"/>
        <v>34657</v>
      </c>
      <c r="K24" s="11">
        <f t="shared" si="4"/>
        <v>417399</v>
      </c>
    </row>
    <row r="25" spans="1:12" ht="17.25" customHeight="1">
      <c r="A25" s="12" t="s">
        <v>131</v>
      </c>
      <c r="B25" s="13">
        <v>23402</v>
      </c>
      <c r="C25" s="13">
        <v>34220</v>
      </c>
      <c r="D25" s="13">
        <v>41162</v>
      </c>
      <c r="E25" s="13">
        <v>20359</v>
      </c>
      <c r="F25" s="13">
        <v>27666</v>
      </c>
      <c r="G25" s="13">
        <v>36688</v>
      </c>
      <c r="H25" s="13">
        <v>13757</v>
      </c>
      <c r="I25" s="13">
        <v>5221</v>
      </c>
      <c r="J25" s="13">
        <v>18929</v>
      </c>
      <c r="K25" s="11">
        <f t="shared" si="4"/>
        <v>221404</v>
      </c>
      <c r="L25" s="52"/>
    </row>
    <row r="26" spans="1:12" ht="17.25" customHeight="1">
      <c r="A26" s="12" t="s">
        <v>132</v>
      </c>
      <c r="B26" s="13">
        <v>22656</v>
      </c>
      <c r="C26" s="13">
        <v>30028</v>
      </c>
      <c r="D26" s="13">
        <v>29832</v>
      </c>
      <c r="E26" s="13">
        <v>16149</v>
      </c>
      <c r="F26" s="13">
        <v>26111</v>
      </c>
      <c r="G26" s="13">
        <v>38948</v>
      </c>
      <c r="H26" s="13">
        <v>13953</v>
      </c>
      <c r="I26" s="13">
        <v>2590</v>
      </c>
      <c r="J26" s="13">
        <v>15728</v>
      </c>
      <c r="K26" s="11">
        <f t="shared" si="4"/>
        <v>195995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1478</v>
      </c>
      <c r="I27" s="11">
        <v>0</v>
      </c>
      <c r="J27" s="11">
        <v>0</v>
      </c>
      <c r="K27" s="11">
        <f t="shared" si="4"/>
        <v>1478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28206.09</v>
      </c>
      <c r="I35" s="19">
        <v>0</v>
      </c>
      <c r="J35" s="19">
        <v>0</v>
      </c>
      <c r="K35" s="23">
        <f>SUM(B35:J35)</f>
        <v>28206.09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481988.55</v>
      </c>
      <c r="C47" s="22">
        <f aca="true" t="shared" si="12" ref="C47:H47">+C48+C57</f>
        <v>715949.2999999999</v>
      </c>
      <c r="D47" s="22">
        <f t="shared" si="12"/>
        <v>886615.17</v>
      </c>
      <c r="E47" s="22">
        <f t="shared" si="12"/>
        <v>415579.4700000001</v>
      </c>
      <c r="F47" s="22">
        <f t="shared" si="12"/>
        <v>671457.73</v>
      </c>
      <c r="G47" s="22">
        <f t="shared" si="12"/>
        <v>947762.8999999999</v>
      </c>
      <c r="H47" s="22">
        <f t="shared" si="12"/>
        <v>423933.55000000005</v>
      </c>
      <c r="I47" s="22">
        <f>+I48+I57</f>
        <v>125842.93000000001</v>
      </c>
      <c r="J47" s="22">
        <f>+J48+J57</f>
        <v>348390.6099999999</v>
      </c>
      <c r="K47" s="22">
        <f>SUM(B47:J47)</f>
        <v>5017520.21</v>
      </c>
    </row>
    <row r="48" spans="1:11" ht="17.25" customHeight="1">
      <c r="A48" s="16" t="s">
        <v>113</v>
      </c>
      <c r="B48" s="23">
        <f>SUM(B49:B56)</f>
        <v>463078.11</v>
      </c>
      <c r="C48" s="23">
        <f aca="true" t="shared" si="13" ref="C48:J48">SUM(C49:C56)</f>
        <v>692062.19</v>
      </c>
      <c r="D48" s="23">
        <f t="shared" si="13"/>
        <v>860770.03</v>
      </c>
      <c r="E48" s="23">
        <f t="shared" si="13"/>
        <v>392862.50000000006</v>
      </c>
      <c r="F48" s="23">
        <f t="shared" si="13"/>
        <v>647674.07</v>
      </c>
      <c r="G48" s="23">
        <f t="shared" si="13"/>
        <v>918035.83</v>
      </c>
      <c r="H48" s="23">
        <f t="shared" si="13"/>
        <v>403677.16000000003</v>
      </c>
      <c r="I48" s="23">
        <f t="shared" si="13"/>
        <v>125842.93000000001</v>
      </c>
      <c r="J48" s="23">
        <f t="shared" si="13"/>
        <v>334368.19999999995</v>
      </c>
      <c r="K48" s="23">
        <f aca="true" t="shared" si="14" ref="K48:K57">SUM(B48:J48)</f>
        <v>4838371.02</v>
      </c>
    </row>
    <row r="49" spans="1:11" ht="17.25" customHeight="1">
      <c r="A49" s="34" t="s">
        <v>44</v>
      </c>
      <c r="B49" s="23">
        <f aca="true" t="shared" si="15" ref="B49:H49">ROUND(B30*B7,2)</f>
        <v>459780.75</v>
      </c>
      <c r="C49" s="23">
        <f t="shared" si="15"/>
        <v>685847.5</v>
      </c>
      <c r="D49" s="23">
        <f t="shared" si="15"/>
        <v>855606.71</v>
      </c>
      <c r="E49" s="23">
        <f t="shared" si="15"/>
        <v>390017.33</v>
      </c>
      <c r="F49" s="23">
        <f t="shared" si="15"/>
        <v>643419.19</v>
      </c>
      <c r="G49" s="23">
        <f t="shared" si="15"/>
        <v>912036.83</v>
      </c>
      <c r="H49" s="23">
        <f t="shared" si="15"/>
        <v>372357.01</v>
      </c>
      <c r="I49" s="23">
        <f>ROUND(I30*I7,2)</f>
        <v>124777.21</v>
      </c>
      <c r="J49" s="23">
        <f>ROUND(J30*J7,2)</f>
        <v>332151.16</v>
      </c>
      <c r="K49" s="23">
        <f t="shared" si="14"/>
        <v>4775993.69</v>
      </c>
    </row>
    <row r="50" spans="1:11" ht="17.25" customHeight="1">
      <c r="A50" s="34" t="s">
        <v>45</v>
      </c>
      <c r="B50" s="19">
        <v>0</v>
      </c>
      <c r="C50" s="23">
        <f>ROUND(C31*C7,2)</f>
        <v>1524.49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1524.49</v>
      </c>
    </row>
    <row r="51" spans="1:11" ht="17.25" customHeight="1">
      <c r="A51" s="67" t="s">
        <v>106</v>
      </c>
      <c r="B51" s="68">
        <f aca="true" t="shared" si="16" ref="B51:H51">ROUND(B32*B7,2)</f>
        <v>-794.32</v>
      </c>
      <c r="C51" s="68">
        <f t="shared" si="16"/>
        <v>-1083.52</v>
      </c>
      <c r="D51" s="68">
        <f t="shared" si="16"/>
        <v>-1222.44</v>
      </c>
      <c r="E51" s="68">
        <f t="shared" si="16"/>
        <v>-600.23</v>
      </c>
      <c r="F51" s="68">
        <f t="shared" si="16"/>
        <v>-1026.64</v>
      </c>
      <c r="G51" s="68">
        <f t="shared" si="16"/>
        <v>-1431.08</v>
      </c>
      <c r="H51" s="68">
        <f t="shared" si="16"/>
        <v>-600.98</v>
      </c>
      <c r="I51" s="19">
        <v>0</v>
      </c>
      <c r="J51" s="19">
        <v>0</v>
      </c>
      <c r="K51" s="68">
        <f>SUM(B51:J51)</f>
        <v>-6759.210000000001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28206.09</v>
      </c>
      <c r="I53" s="31">
        <f>+I35</f>
        <v>0</v>
      </c>
      <c r="J53" s="31">
        <f>+J35</f>
        <v>0</v>
      </c>
      <c r="K53" s="23">
        <f t="shared" si="14"/>
        <v>28206.09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18910.44</v>
      </c>
      <c r="C57" s="36">
        <v>23887.11</v>
      </c>
      <c r="D57" s="36">
        <v>25845.14</v>
      </c>
      <c r="E57" s="36">
        <v>22716.97</v>
      </c>
      <c r="F57" s="36">
        <v>23783.66</v>
      </c>
      <c r="G57" s="36">
        <v>29727.07</v>
      </c>
      <c r="H57" s="36">
        <v>20256.39</v>
      </c>
      <c r="I57" s="19">
        <v>0</v>
      </c>
      <c r="J57" s="36">
        <v>14022.41</v>
      </c>
      <c r="K57" s="36">
        <f t="shared" si="14"/>
        <v>179149.19000000003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-53443.2</v>
      </c>
      <c r="C61" s="35">
        <f t="shared" si="17"/>
        <v>-79884.02</v>
      </c>
      <c r="D61" s="35">
        <f t="shared" si="17"/>
        <v>-79590.76</v>
      </c>
      <c r="E61" s="35">
        <f t="shared" si="17"/>
        <v>-44950.2</v>
      </c>
      <c r="F61" s="35">
        <f t="shared" si="17"/>
        <v>-57701.130000000005</v>
      </c>
      <c r="G61" s="35">
        <f t="shared" si="17"/>
        <v>-75086.43</v>
      </c>
      <c r="H61" s="35">
        <f t="shared" si="17"/>
        <v>-50787</v>
      </c>
      <c r="I61" s="35">
        <f t="shared" si="17"/>
        <v>-11501.73</v>
      </c>
      <c r="J61" s="35">
        <f t="shared" si="17"/>
        <v>-34329.2</v>
      </c>
      <c r="K61" s="35">
        <f>SUM(B61:J61)</f>
        <v>-487273.67</v>
      </c>
    </row>
    <row r="62" spans="1:11" ht="18.75" customHeight="1">
      <c r="A62" s="16" t="s">
        <v>75</v>
      </c>
      <c r="B62" s="35">
        <f aca="true" t="shared" si="18" ref="B62:J62">B63+B64+B65+B66+B67+B68</f>
        <v>-53443.2</v>
      </c>
      <c r="C62" s="35">
        <f t="shared" si="18"/>
        <v>-79807.6</v>
      </c>
      <c r="D62" s="35">
        <f t="shared" si="18"/>
        <v>-78481.4</v>
      </c>
      <c r="E62" s="35">
        <f t="shared" si="18"/>
        <v>-44950.2</v>
      </c>
      <c r="F62" s="35">
        <f t="shared" si="18"/>
        <v>-57307.8</v>
      </c>
      <c r="G62" s="35">
        <f t="shared" si="18"/>
        <v>-75080.4</v>
      </c>
      <c r="H62" s="35">
        <f t="shared" si="18"/>
        <v>-50787</v>
      </c>
      <c r="I62" s="35">
        <f t="shared" si="18"/>
        <v>-9150.4</v>
      </c>
      <c r="J62" s="35">
        <f t="shared" si="18"/>
        <v>-34329.2</v>
      </c>
      <c r="K62" s="35">
        <f aca="true" t="shared" si="19" ref="K62:K91">SUM(B62:J62)</f>
        <v>-483337.2</v>
      </c>
    </row>
    <row r="63" spans="1:11" ht="18.75" customHeight="1">
      <c r="A63" s="12" t="s">
        <v>76</v>
      </c>
      <c r="B63" s="35">
        <f>-ROUND(B9*$D$3,2)</f>
        <v>-53443.2</v>
      </c>
      <c r="C63" s="35">
        <f aca="true" t="shared" si="20" ref="C63:J63">-ROUND(C9*$D$3,2)</f>
        <v>-79807.6</v>
      </c>
      <c r="D63" s="35">
        <f t="shared" si="20"/>
        <v>-78481.4</v>
      </c>
      <c r="E63" s="35">
        <f t="shared" si="20"/>
        <v>-44950.2</v>
      </c>
      <c r="F63" s="35">
        <f t="shared" si="20"/>
        <v>-57307.8</v>
      </c>
      <c r="G63" s="35">
        <f t="shared" si="20"/>
        <v>-75080.4</v>
      </c>
      <c r="H63" s="35">
        <f t="shared" si="20"/>
        <v>-50787</v>
      </c>
      <c r="I63" s="35">
        <f t="shared" si="20"/>
        <v>-9150.4</v>
      </c>
      <c r="J63" s="35">
        <f t="shared" si="20"/>
        <v>-34329.2</v>
      </c>
      <c r="K63" s="35">
        <f t="shared" si="19"/>
        <v>-483337.2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19">
        <v>0</v>
      </c>
      <c r="C69" s="68">
        <f aca="true" t="shared" si="21" ref="B69:J69">SUM(C70:C99)</f>
        <v>-76.42</v>
      </c>
      <c r="D69" s="68">
        <f t="shared" si="21"/>
        <v>-1109.36</v>
      </c>
      <c r="E69" s="19">
        <v>0</v>
      </c>
      <c r="F69" s="68">
        <f t="shared" si="21"/>
        <v>-393.33</v>
      </c>
      <c r="G69" s="68">
        <f t="shared" si="21"/>
        <v>-6.03</v>
      </c>
      <c r="H69" s="68">
        <f t="shared" si="21"/>
        <v>0</v>
      </c>
      <c r="I69" s="68">
        <f t="shared" si="21"/>
        <v>-2351.33</v>
      </c>
      <c r="J69" s="68">
        <f t="shared" si="21"/>
        <v>0</v>
      </c>
      <c r="K69" s="68">
        <f t="shared" si="19"/>
        <v>-3936.47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8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8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428545.35</v>
      </c>
      <c r="C104" s="24">
        <f t="shared" si="22"/>
        <v>636065.2799999999</v>
      </c>
      <c r="D104" s="24">
        <f t="shared" si="22"/>
        <v>807024.41</v>
      </c>
      <c r="E104" s="24">
        <f t="shared" si="22"/>
        <v>370629.27</v>
      </c>
      <c r="F104" s="24">
        <f t="shared" si="22"/>
        <v>613756.6</v>
      </c>
      <c r="G104" s="24">
        <f t="shared" si="22"/>
        <v>872676.4699999999</v>
      </c>
      <c r="H104" s="24">
        <f t="shared" si="22"/>
        <v>373146.55000000005</v>
      </c>
      <c r="I104" s="24">
        <f>+I105+I106</f>
        <v>114341.20000000001</v>
      </c>
      <c r="J104" s="24">
        <f>+J105+J106</f>
        <v>314061.4099999999</v>
      </c>
      <c r="K104" s="48">
        <f>SUM(B104:J104)</f>
        <v>4530246.54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409634.91</v>
      </c>
      <c r="C105" s="24">
        <f t="shared" si="23"/>
        <v>612178.1699999999</v>
      </c>
      <c r="D105" s="24">
        <f t="shared" si="23"/>
        <v>781179.27</v>
      </c>
      <c r="E105" s="24">
        <f t="shared" si="23"/>
        <v>347912.30000000005</v>
      </c>
      <c r="F105" s="24">
        <f t="shared" si="23"/>
        <v>589972.94</v>
      </c>
      <c r="G105" s="24">
        <f t="shared" si="23"/>
        <v>842949.3999999999</v>
      </c>
      <c r="H105" s="24">
        <f t="shared" si="23"/>
        <v>352890.16000000003</v>
      </c>
      <c r="I105" s="24">
        <f t="shared" si="23"/>
        <v>114341.20000000001</v>
      </c>
      <c r="J105" s="24">
        <f t="shared" si="23"/>
        <v>300038.99999999994</v>
      </c>
      <c r="K105" s="48">
        <f>SUM(B105:J105)</f>
        <v>4351097.35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18910.44</v>
      </c>
      <c r="C106" s="24">
        <f t="shared" si="24"/>
        <v>23887.11</v>
      </c>
      <c r="D106" s="24">
        <f t="shared" si="24"/>
        <v>25845.14</v>
      </c>
      <c r="E106" s="24">
        <f t="shared" si="24"/>
        <v>22716.97</v>
      </c>
      <c r="F106" s="24">
        <f t="shared" si="24"/>
        <v>23783.66</v>
      </c>
      <c r="G106" s="24">
        <f t="shared" si="24"/>
        <v>29727.07</v>
      </c>
      <c r="H106" s="24">
        <f t="shared" si="24"/>
        <v>20256.39</v>
      </c>
      <c r="I106" s="19">
        <f t="shared" si="24"/>
        <v>0</v>
      </c>
      <c r="J106" s="24">
        <f t="shared" si="24"/>
        <v>14022.41</v>
      </c>
      <c r="K106" s="48">
        <f>SUM(B106:J106)</f>
        <v>179149.19000000003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4530246.53</v>
      </c>
      <c r="L112" s="54"/>
    </row>
    <row r="113" spans="1:11" ht="18.75" customHeight="1">
      <c r="A113" s="26" t="s">
        <v>71</v>
      </c>
      <c r="B113" s="27">
        <v>54853.16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54853.16</v>
      </c>
    </row>
    <row r="114" spans="1:11" ht="18.75" customHeight="1">
      <c r="A114" s="26" t="s">
        <v>72</v>
      </c>
      <c r="B114" s="27">
        <v>373692.19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373692.19</v>
      </c>
    </row>
    <row r="115" spans="1:11" ht="18.75" customHeight="1">
      <c r="A115" s="26" t="s">
        <v>73</v>
      </c>
      <c r="B115" s="40">
        <v>0</v>
      </c>
      <c r="C115" s="27">
        <f>+C104</f>
        <v>636065.2799999999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636065.2799999999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807024.41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807024.41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370629.27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370629.27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118187.33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118187.33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218652.28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218652.28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37210.98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37210.98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239706.01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239706.01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260415.9</v>
      </c>
      <c r="H122" s="40">
        <v>0</v>
      </c>
      <c r="I122" s="40">
        <v>0</v>
      </c>
      <c r="J122" s="40">
        <v>0</v>
      </c>
      <c r="K122" s="41">
        <f t="shared" si="25"/>
        <v>260415.9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26176.67</v>
      </c>
      <c r="H123" s="40">
        <v>0</v>
      </c>
      <c r="I123" s="40">
        <v>0</v>
      </c>
      <c r="J123" s="40">
        <v>0</v>
      </c>
      <c r="K123" s="41">
        <f t="shared" si="25"/>
        <v>26176.67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131714.03</v>
      </c>
      <c r="H124" s="40">
        <v>0</v>
      </c>
      <c r="I124" s="40">
        <v>0</v>
      </c>
      <c r="J124" s="40">
        <v>0</v>
      </c>
      <c r="K124" s="41">
        <f t="shared" si="25"/>
        <v>131714.03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122751.2</v>
      </c>
      <c r="H125" s="40">
        <v>0</v>
      </c>
      <c r="I125" s="40">
        <v>0</v>
      </c>
      <c r="J125" s="40">
        <v>0</v>
      </c>
      <c r="K125" s="41">
        <f t="shared" si="25"/>
        <v>122751.2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331618.66</v>
      </c>
      <c r="H126" s="40">
        <v>0</v>
      </c>
      <c r="I126" s="40">
        <v>0</v>
      </c>
      <c r="J126" s="40">
        <v>0</v>
      </c>
      <c r="K126" s="41">
        <f t="shared" si="25"/>
        <v>331618.66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134512.51</v>
      </c>
      <c r="I127" s="40">
        <v>0</v>
      </c>
      <c r="J127" s="40">
        <v>0</v>
      </c>
      <c r="K127" s="41">
        <f t="shared" si="25"/>
        <v>134512.51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238634.04</v>
      </c>
      <c r="I128" s="40">
        <v>0</v>
      </c>
      <c r="J128" s="40">
        <v>0</v>
      </c>
      <c r="K128" s="41">
        <f t="shared" si="25"/>
        <v>238634.04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114341.2</v>
      </c>
      <c r="J129" s="40">
        <v>0</v>
      </c>
      <c r="K129" s="41">
        <f t="shared" si="25"/>
        <v>114341.2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314061.41</v>
      </c>
      <c r="K130" s="44">
        <f t="shared" si="25"/>
        <v>314061.41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2016-10-04T19:27:09Z</dcterms:modified>
  <cp:category/>
  <cp:version/>
  <cp:contentType/>
  <cp:contentStatus/>
</cp:coreProperties>
</file>