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<sst xmlns="http://schemas.openxmlformats.org/spreadsheetml/2006/main" count="134" uniqueCount="134">
  <si>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</si>
  <si>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</si>
  <si>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</si>
  <si>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</si>
  <si>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</si>
  <si>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</si>
  <si>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</si>
  <si>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</si>
  <si>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</si>
  <si>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</si>
  <si>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</si>
  <si>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</si>
  <si>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</si>
  <si>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</si>
  <si>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</si>
  <si>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</si>
  <si>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</si>
  <si>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</si>
  <si>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</si>
  <si>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</si>
  <si>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</si>
  <si>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</si>
  <si>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</si>
  <si>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</si>
  <si>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</si>
  <si>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</si>
  <si>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</si>
  <si>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</si>
  <si>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</si>
  <si>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</si>
  <si>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</si>
  <si>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</si>
  <si>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</si>
  <si>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</si>
  <si>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</si>
  <si>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</si>
  <si>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</si>
  <si>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</si>
  <si>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</si>
  <si>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</si>
  <si>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</si>
  <si>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</si>
  <si>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</si>
  <si>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</si>
  <si>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</si>
  <si>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</si>
  <si>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</si>
  <si>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</si>
  <si>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</si>
  <si>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</si>
  <si>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</si>
  <si>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</si>
  <si>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</si>
  <si>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</si>
  <si>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</si>
  <si>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</si>
  <si>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</si>
  <si>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</si>
  <si>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</si>
  <si>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</si>
  <si>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</si>
  <si>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</si>
  <si>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</si>
  <si>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</si>
  <si>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</si>
  <si>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</si>
  <si>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</si>
  <si>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</si>
  <si>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</si>
  <si>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</si>
  <si>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</si>
  <si>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</si>
  <si>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</si>
  <si>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</si>
  <si>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</si>
  <si>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</si>
  <si>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</si>
  <si>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</si>
  <si>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</si>
  <si>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</si>
  <si>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</si>
  <si>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</si>
  <si>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</si>
  <si>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</si>
  <si>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</si>
  <si>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</si>
  <si>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</si>
  <si>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</si>
  <si>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</si>
  <si>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</si>
  <si>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</si>
  <si>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</si>
  <si>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</si>
  <si>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</si>
  <si>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</si>
  <si>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</si>
  <si>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</si>
  <si>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</si>
  <si>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</si>
  <si>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</si>
  <si>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</si>
  <si>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</si>
  <si>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</si>
  <si>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</si>
  <si>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</si>
  <si>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</si>
  <si>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</si>
  <si>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</si>
  <si>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</si>
  <si>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</si>
  <si>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</si>
  <si>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</si>
  <si>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</si>
  <si>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</si>
  <si>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</si>
  <si>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</si>
  <si>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</si>
  <si>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</si>
  <si>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</si>
  <si>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</si>
  <si>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</si>
  <si>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</si>
  <si>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</si>
  <si>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</si>
  <si>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</si>
  <si>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</si>
  <si>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</si>
  <si>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</si>
  <si>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</si>
  <si>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</si>
  <si>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</si>
  <si>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</si>
  <si>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</si>
  <si>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27/09/16 - VENCIMENTO 07/10/16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</si>
</sst>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630393</v>
      </c>
      <c r="C7" s="9">
        <f t="shared" si="0"/>
        <v>798457</v>
      </c>
      <c r="D7" s="9">
        <f t="shared" si="0"/>
        <v>818786</v>
      </c>
      <c r="E7" s="9">
        <f t="shared" si="0"/>
        <v>553026</v>
      </c>
      <c r="F7" s="9">
        <f t="shared" si="0"/>
        <v>746747</v>
      </c>
      <c r="G7" s="9">
        <f t="shared" si="0"/>
        <v>1242589</v>
      </c>
      <c r="H7" s="9">
        <f t="shared" si="0"/>
        <v>584446</v>
      </c>
      <c r="I7" s="9">
        <f t="shared" si="0"/>
        <v>129512</v>
      </c>
      <c r="J7" s="9">
        <f t="shared" si="0"/>
        <v>334699</v>
      </c>
      <c r="K7" s="9">
        <f t="shared" si="0"/>
        <v>5838655</v>
      </c>
      <c r="L7" s="52"/>
    </row>
    <row r="8" spans="1:11" ht="17.25" customHeight="1">
      <c r="A8" s="10" t="s">
        <v>99</v>
      </c>
      <c r="B8" s="11">
        <f>B9+B12+B16</f>
        <v>301281</v>
      </c>
      <c r="C8" s="11">
        <f aca="true" t="shared" si="1" ref="C8:J8">C9+C12+C16</f>
        <v>388377</v>
      </c>
      <c r="D8" s="11">
        <f t="shared" si="1"/>
        <v>375535</v>
      </c>
      <c r="E8" s="11">
        <f t="shared" si="1"/>
        <v>272380</v>
      </c>
      <c r="F8" s="11">
        <f t="shared" si="1"/>
        <v>356110</v>
      </c>
      <c r="G8" s="11">
        <f t="shared" si="1"/>
        <v>597974</v>
      </c>
      <c r="H8" s="11">
        <f t="shared" si="1"/>
        <v>305739</v>
      </c>
      <c r="I8" s="11">
        <f t="shared" si="1"/>
        <v>57288</v>
      </c>
      <c r="J8" s="11">
        <f t="shared" si="1"/>
        <v>150395</v>
      </c>
      <c r="K8" s="11">
        <f>SUM(B8:J8)</f>
        <v>2805079</v>
      </c>
    </row>
    <row r="9" spans="1:11" ht="17.25" customHeight="1">
      <c r="A9" s="15" t="s">
        <v>17</v>
      </c>
      <c r="B9" s="13">
        <f>+B10+B11</f>
        <v>34818</v>
      </c>
      <c r="C9" s="13">
        <f aca="true" t="shared" si="2" ref="C9:J9">+C10+C11</f>
        <v>47219</v>
      </c>
      <c r="D9" s="13">
        <f t="shared" si="2"/>
        <v>40051</v>
      </c>
      <c r="E9" s="13">
        <f t="shared" si="2"/>
        <v>32027</v>
      </c>
      <c r="F9" s="13">
        <f t="shared" si="2"/>
        <v>36272</v>
      </c>
      <c r="G9" s="13">
        <f t="shared" si="2"/>
        <v>47732</v>
      </c>
      <c r="H9" s="13">
        <f t="shared" si="2"/>
        <v>44095</v>
      </c>
      <c r="I9" s="13">
        <f t="shared" si="2"/>
        <v>7936</v>
      </c>
      <c r="J9" s="13">
        <f t="shared" si="2"/>
        <v>14803</v>
      </c>
      <c r="K9" s="11">
        <f>SUM(B9:J9)</f>
        <v>304953</v>
      </c>
    </row>
    <row r="10" spans="1:11" ht="17.25" customHeight="1">
      <c r="A10" s="29" t="s">
        <v>18</v>
      </c>
      <c r="B10" s="13">
        <v>34818</v>
      </c>
      <c r="C10" s="13">
        <v>47219</v>
      </c>
      <c r="D10" s="13">
        <v>40051</v>
      </c>
      <c r="E10" s="13">
        <v>32027</v>
      </c>
      <c r="F10" s="13">
        <v>36272</v>
      </c>
      <c r="G10" s="13">
        <v>47732</v>
      </c>
      <c r="H10" s="13">
        <v>44095</v>
      </c>
      <c r="I10" s="13">
        <v>7936</v>
      </c>
      <c r="J10" s="13">
        <v>14803</v>
      </c>
      <c r="K10" s="11">
        <f>SUM(B10:J10)</f>
        <v>304953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225478</v>
      </c>
      <c r="C12" s="17">
        <f t="shared" si="3"/>
        <v>291178</v>
      </c>
      <c r="D12" s="17">
        <f t="shared" si="3"/>
        <v>285549</v>
      </c>
      <c r="E12" s="17">
        <f t="shared" si="3"/>
        <v>204938</v>
      </c>
      <c r="F12" s="17">
        <f t="shared" si="3"/>
        <v>265062</v>
      </c>
      <c r="G12" s="17">
        <f t="shared" si="3"/>
        <v>453172</v>
      </c>
      <c r="H12" s="17">
        <f t="shared" si="3"/>
        <v>224346</v>
      </c>
      <c r="I12" s="17">
        <f t="shared" si="3"/>
        <v>41299</v>
      </c>
      <c r="J12" s="17">
        <f t="shared" si="3"/>
        <v>115061</v>
      </c>
      <c r="K12" s="11">
        <f aca="true" t="shared" si="4" ref="K12:K27">SUM(B12:J12)</f>
        <v>2106083</v>
      </c>
    </row>
    <row r="13" spans="1:13" ht="17.25" customHeight="1">
      <c r="A13" s="14" t="s">
        <v>20</v>
      </c>
      <c r="B13" s="13">
        <v>110505</v>
      </c>
      <c r="C13" s="13">
        <v>152712</v>
      </c>
      <c r="D13" s="13">
        <v>155574</v>
      </c>
      <c r="E13" s="13">
        <v>107598</v>
      </c>
      <c r="F13" s="13">
        <v>137527</v>
      </c>
      <c r="G13" s="13">
        <v>220828</v>
      </c>
      <c r="H13" s="13">
        <v>105017</v>
      </c>
      <c r="I13" s="13">
        <v>23426</v>
      </c>
      <c r="J13" s="13">
        <v>62094</v>
      </c>
      <c r="K13" s="11">
        <f t="shared" si="4"/>
        <v>1075281</v>
      </c>
      <c r="L13" s="52"/>
      <c r="M13" s="53"/>
    </row>
    <row r="14" spans="1:12" ht="17.25" customHeight="1">
      <c r="A14" s="14" t="s">
        <v>21</v>
      </c>
      <c r="B14" s="13">
        <v>104475</v>
      </c>
      <c r="C14" s="13">
        <v>122278</v>
      </c>
      <c r="D14" s="13">
        <v>118807</v>
      </c>
      <c r="E14" s="13">
        <v>87505</v>
      </c>
      <c r="F14" s="13">
        <v>116975</v>
      </c>
      <c r="G14" s="13">
        <v>216101</v>
      </c>
      <c r="H14" s="13">
        <v>101537</v>
      </c>
      <c r="I14" s="13">
        <v>15062</v>
      </c>
      <c r="J14" s="13">
        <v>49321</v>
      </c>
      <c r="K14" s="11">
        <f t="shared" si="4"/>
        <v>932061</v>
      </c>
      <c r="L14" s="52"/>
    </row>
    <row r="15" spans="1:11" ht="17.25" customHeight="1">
      <c r="A15" s="14" t="s">
        <v>22</v>
      </c>
      <c r="B15" s="13">
        <v>10498</v>
      </c>
      <c r="C15" s="13">
        <v>16188</v>
      </c>
      <c r="D15" s="13">
        <v>11168</v>
      </c>
      <c r="E15" s="13">
        <v>9835</v>
      </c>
      <c r="F15" s="13">
        <v>10560</v>
      </c>
      <c r="G15" s="13">
        <v>16243</v>
      </c>
      <c r="H15" s="13">
        <v>17792</v>
      </c>
      <c r="I15" s="13">
        <v>2811</v>
      </c>
      <c r="J15" s="13">
        <v>3646</v>
      </c>
      <c r="K15" s="11">
        <f t="shared" si="4"/>
        <v>98741</v>
      </c>
    </row>
    <row r="16" spans="1:11" ht="17.25" customHeight="1">
      <c r="A16" s="15" t="s">
        <v>95</v>
      </c>
      <c r="B16" s="13">
        <f>B17+B18+B19</f>
        <v>40985</v>
      </c>
      <c r="C16" s="13">
        <f aca="true" t="shared" si="5" ref="C16:J16">C17+C18+C19</f>
        <v>49980</v>
      </c>
      <c r="D16" s="13">
        <f t="shared" si="5"/>
        <v>49935</v>
      </c>
      <c r="E16" s="13">
        <f t="shared" si="5"/>
        <v>35415</v>
      </c>
      <c r="F16" s="13">
        <f t="shared" si="5"/>
        <v>54776</v>
      </c>
      <c r="G16" s="13">
        <f t="shared" si="5"/>
        <v>97070</v>
      </c>
      <c r="H16" s="13">
        <f t="shared" si="5"/>
        <v>37298</v>
      </c>
      <c r="I16" s="13">
        <f t="shared" si="5"/>
        <v>8053</v>
      </c>
      <c r="J16" s="13">
        <f t="shared" si="5"/>
        <v>20531</v>
      </c>
      <c r="K16" s="11">
        <f t="shared" si="4"/>
        <v>394043</v>
      </c>
    </row>
    <row r="17" spans="1:11" ht="17.25" customHeight="1">
      <c r="A17" s="14" t="s">
        <v>96</v>
      </c>
      <c r="B17" s="13">
        <v>23799</v>
      </c>
      <c r="C17" s="13">
        <v>31462</v>
      </c>
      <c r="D17" s="13">
        <v>29860</v>
      </c>
      <c r="E17" s="13">
        <v>21306</v>
      </c>
      <c r="F17" s="13">
        <v>32889</v>
      </c>
      <c r="G17" s="13">
        <v>55617</v>
      </c>
      <c r="H17" s="13">
        <v>23052</v>
      </c>
      <c r="I17" s="13">
        <v>5182</v>
      </c>
      <c r="J17" s="13">
        <v>12291</v>
      </c>
      <c r="K17" s="11">
        <f t="shared" si="4"/>
        <v>235458</v>
      </c>
    </row>
    <row r="18" spans="1:11" ht="17.25" customHeight="1">
      <c r="A18" s="14" t="s">
        <v>97</v>
      </c>
      <c r="B18" s="13">
        <v>14687</v>
      </c>
      <c r="C18" s="13">
        <v>15031</v>
      </c>
      <c r="D18" s="13">
        <v>17971</v>
      </c>
      <c r="E18" s="13">
        <v>12200</v>
      </c>
      <c r="F18" s="13">
        <v>19628</v>
      </c>
      <c r="G18" s="13">
        <v>37634</v>
      </c>
      <c r="H18" s="13">
        <v>10817</v>
      </c>
      <c r="I18" s="13">
        <v>2372</v>
      </c>
      <c r="J18" s="13">
        <v>7429</v>
      </c>
      <c r="K18" s="11">
        <f t="shared" si="4"/>
        <v>137769</v>
      </c>
    </row>
    <row r="19" spans="1:11" ht="17.25" customHeight="1">
      <c r="A19" s="14" t="s">
        <v>98</v>
      </c>
      <c r="B19" s="13">
        <v>2499</v>
      </c>
      <c r="C19" s="13">
        <v>3487</v>
      </c>
      <c r="D19" s="13">
        <v>2104</v>
      </c>
      <c r="E19" s="13">
        <v>1909</v>
      </c>
      <c r="F19" s="13">
        <v>2259</v>
      </c>
      <c r="G19" s="13">
        <v>3819</v>
      </c>
      <c r="H19" s="13">
        <v>3429</v>
      </c>
      <c r="I19" s="13">
        <v>499</v>
      </c>
      <c r="J19" s="13">
        <v>811</v>
      </c>
      <c r="K19" s="11">
        <f t="shared" si="4"/>
        <v>20816</v>
      </c>
    </row>
    <row r="20" spans="1:11" ht="17.25" customHeight="1">
      <c r="A20" s="16" t="s">
        <v>23</v>
      </c>
      <c r="B20" s="11">
        <f>+B21+B22+B23</f>
        <v>159830</v>
      </c>
      <c r="C20" s="11">
        <f aca="true" t="shared" si="6" ref="C20:J20">+C21+C22+C23</f>
        <v>179077</v>
      </c>
      <c r="D20" s="11">
        <f t="shared" si="6"/>
        <v>203441</v>
      </c>
      <c r="E20" s="11">
        <f t="shared" si="6"/>
        <v>129317</v>
      </c>
      <c r="F20" s="11">
        <f t="shared" si="6"/>
        <v>203246</v>
      </c>
      <c r="G20" s="11">
        <f t="shared" si="6"/>
        <v>376180</v>
      </c>
      <c r="H20" s="11">
        <f t="shared" si="6"/>
        <v>137860</v>
      </c>
      <c r="I20" s="11">
        <f t="shared" si="6"/>
        <v>32544</v>
      </c>
      <c r="J20" s="11">
        <f t="shared" si="6"/>
        <v>78085</v>
      </c>
      <c r="K20" s="11">
        <f t="shared" si="4"/>
        <v>1499580</v>
      </c>
    </row>
    <row r="21" spans="1:12" ht="17.25" customHeight="1">
      <c r="A21" s="12" t="s">
        <v>24</v>
      </c>
      <c r="B21" s="13">
        <v>88265</v>
      </c>
      <c r="C21" s="13">
        <v>109018</v>
      </c>
      <c r="D21" s="13">
        <v>125037</v>
      </c>
      <c r="E21" s="13">
        <v>77644</v>
      </c>
      <c r="F21" s="13">
        <v>118454</v>
      </c>
      <c r="G21" s="13">
        <v>202619</v>
      </c>
      <c r="H21" s="13">
        <v>79600</v>
      </c>
      <c r="I21" s="13">
        <v>20938</v>
      </c>
      <c r="J21" s="13">
        <v>46806</v>
      </c>
      <c r="K21" s="11">
        <f t="shared" si="4"/>
        <v>868381</v>
      </c>
      <c r="L21" s="52"/>
    </row>
    <row r="22" spans="1:12" ht="17.25" customHeight="1">
      <c r="A22" s="12" t="s">
        <v>25</v>
      </c>
      <c r="B22" s="13">
        <v>66763</v>
      </c>
      <c r="C22" s="13">
        <v>64342</v>
      </c>
      <c r="D22" s="13">
        <v>73689</v>
      </c>
      <c r="E22" s="13">
        <v>48233</v>
      </c>
      <c r="F22" s="13">
        <v>80395</v>
      </c>
      <c r="G22" s="13">
        <v>165582</v>
      </c>
      <c r="H22" s="13">
        <v>52230</v>
      </c>
      <c r="I22" s="13">
        <v>10526</v>
      </c>
      <c r="J22" s="13">
        <v>29656</v>
      </c>
      <c r="K22" s="11">
        <f t="shared" si="4"/>
        <v>591416</v>
      </c>
      <c r="L22" s="52"/>
    </row>
    <row r="23" spans="1:11" ht="17.25" customHeight="1">
      <c r="A23" s="12" t="s">
        <v>26</v>
      </c>
      <c r="B23" s="13">
        <v>4802</v>
      </c>
      <c r="C23" s="13">
        <v>5717</v>
      </c>
      <c r="D23" s="13">
        <v>4715</v>
      </c>
      <c r="E23" s="13">
        <v>3440</v>
      </c>
      <c r="F23" s="13">
        <v>4397</v>
      </c>
      <c r="G23" s="13">
        <v>7979</v>
      </c>
      <c r="H23" s="13">
        <v>6030</v>
      </c>
      <c r="I23" s="13">
        <v>1080</v>
      </c>
      <c r="J23" s="13">
        <v>1623</v>
      </c>
      <c r="K23" s="11">
        <f t="shared" si="4"/>
        <v>39783</v>
      </c>
    </row>
    <row r="24" spans="1:11" ht="17.25" customHeight="1">
      <c r="A24" s="16" t="s">
        <v>27</v>
      </c>
      <c r="B24" s="13">
        <f>+B25+B26</f>
        <v>169282</v>
      </c>
      <c r="C24" s="13">
        <f aca="true" t="shared" si="7" ref="C24:J24">+C25+C26</f>
        <v>231003</v>
      </c>
      <c r="D24" s="13">
        <f t="shared" si="7"/>
        <v>239810</v>
      </c>
      <c r="E24" s="13">
        <f t="shared" si="7"/>
        <v>151329</v>
      </c>
      <c r="F24" s="13">
        <f t="shared" si="7"/>
        <v>187391</v>
      </c>
      <c r="G24" s="13">
        <f t="shared" si="7"/>
        <v>268435</v>
      </c>
      <c r="H24" s="13">
        <f t="shared" si="7"/>
        <v>131943</v>
      </c>
      <c r="I24" s="13">
        <f t="shared" si="7"/>
        <v>39680</v>
      </c>
      <c r="J24" s="13">
        <f t="shared" si="7"/>
        <v>106219</v>
      </c>
      <c r="K24" s="11">
        <f t="shared" si="4"/>
        <v>1525092</v>
      </c>
    </row>
    <row r="25" spans="1:12" ht="17.25" customHeight="1">
      <c r="A25" s="12" t="s">
        <v>131</v>
      </c>
      <c r="B25" s="13">
        <v>69462</v>
      </c>
      <c r="C25" s="13">
        <v>104867</v>
      </c>
      <c r="D25" s="13">
        <v>115938</v>
      </c>
      <c r="E25" s="13">
        <v>71949</v>
      </c>
      <c r="F25" s="13">
        <v>83407</v>
      </c>
      <c r="G25" s="13">
        <v>112207</v>
      </c>
      <c r="H25" s="13">
        <v>55978</v>
      </c>
      <c r="I25" s="13">
        <v>21609</v>
      </c>
      <c r="J25" s="13">
        <v>49281</v>
      </c>
      <c r="K25" s="11">
        <f t="shared" si="4"/>
        <v>684698</v>
      </c>
      <c r="L25" s="52"/>
    </row>
    <row r="26" spans="1:12" ht="17.25" customHeight="1">
      <c r="A26" s="12" t="s">
        <v>132</v>
      </c>
      <c r="B26" s="13">
        <v>99820</v>
      </c>
      <c r="C26" s="13">
        <v>126136</v>
      </c>
      <c r="D26" s="13">
        <v>123872</v>
      </c>
      <c r="E26" s="13">
        <v>79380</v>
      </c>
      <c r="F26" s="13">
        <v>103984</v>
      </c>
      <c r="G26" s="13">
        <v>156228</v>
      </c>
      <c r="H26" s="13">
        <v>75965</v>
      </c>
      <c r="I26" s="13">
        <v>18071</v>
      </c>
      <c r="J26" s="13">
        <v>56938</v>
      </c>
      <c r="K26" s="11">
        <f t="shared" si="4"/>
        <v>840394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8904</v>
      </c>
      <c r="I27" s="11">
        <v>0</v>
      </c>
      <c r="J27" s="11">
        <v>0</v>
      </c>
      <c r="K27" s="11">
        <f t="shared" si="4"/>
        <v>8904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7041.25</v>
      </c>
      <c r="I35" s="19">
        <v>0</v>
      </c>
      <c r="J35" s="19">
        <v>0</v>
      </c>
      <c r="K35" s="23">
        <f>SUM(B35:J35)</f>
        <v>7041.25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1771460.14</v>
      </c>
      <c r="C47" s="22">
        <f aca="true" t="shared" si="12" ref="C47:H47">+C48+C57</f>
        <v>2507747.33</v>
      </c>
      <c r="D47" s="22">
        <f t="shared" si="12"/>
        <v>2893560.46</v>
      </c>
      <c r="E47" s="22">
        <f t="shared" si="12"/>
        <v>1669600.5399999998</v>
      </c>
      <c r="F47" s="22">
        <f t="shared" si="12"/>
        <v>2225173.43</v>
      </c>
      <c r="G47" s="22">
        <f t="shared" si="12"/>
        <v>3120766.01</v>
      </c>
      <c r="H47" s="22">
        <f t="shared" si="12"/>
        <v>1694053.77</v>
      </c>
      <c r="I47" s="22">
        <f>+I48+I57</f>
        <v>655269.69</v>
      </c>
      <c r="J47" s="22">
        <f>+J48+J57</f>
        <v>1019566.64</v>
      </c>
      <c r="K47" s="22">
        <f>SUM(B47:J47)</f>
        <v>17557198.009999998</v>
      </c>
    </row>
    <row r="48" spans="1:11" ht="17.25" customHeight="1">
      <c r="A48" s="16" t="s">
        <v>113</v>
      </c>
      <c r="B48" s="23">
        <f>SUM(B49:B56)</f>
        <v>1752549.7</v>
      </c>
      <c r="C48" s="23">
        <f aca="true" t="shared" si="13" ref="C48:J48">SUM(C49:C56)</f>
        <v>2483860.22</v>
      </c>
      <c r="D48" s="23">
        <f t="shared" si="13"/>
        <v>2867715.32</v>
      </c>
      <c r="E48" s="23">
        <f t="shared" si="13"/>
        <v>1646883.5699999998</v>
      </c>
      <c r="F48" s="23">
        <f t="shared" si="13"/>
        <v>2201389.77</v>
      </c>
      <c r="G48" s="23">
        <f t="shared" si="13"/>
        <v>3091038.94</v>
      </c>
      <c r="H48" s="23">
        <f t="shared" si="13"/>
        <v>1673797.3800000001</v>
      </c>
      <c r="I48" s="23">
        <f t="shared" si="13"/>
        <v>655269.69</v>
      </c>
      <c r="J48" s="23">
        <f t="shared" si="13"/>
        <v>1005544.23</v>
      </c>
      <c r="K48" s="23">
        <f aca="true" t="shared" si="14" ref="K48:K57">SUM(B48:J48)</f>
        <v>17378048.82</v>
      </c>
    </row>
    <row r="49" spans="1:11" ht="17.25" customHeight="1">
      <c r="A49" s="34" t="s">
        <v>44</v>
      </c>
      <c r="B49" s="23">
        <f aca="true" t="shared" si="15" ref="B49:H49">ROUND(B30*B7,2)</f>
        <v>1751483.91</v>
      </c>
      <c r="C49" s="23">
        <f t="shared" si="15"/>
        <v>2476494.23</v>
      </c>
      <c r="D49" s="23">
        <f t="shared" si="15"/>
        <v>2865423.49</v>
      </c>
      <c r="E49" s="23">
        <f t="shared" si="15"/>
        <v>1645971.28</v>
      </c>
      <c r="F49" s="23">
        <f t="shared" si="15"/>
        <v>2199617.96</v>
      </c>
      <c r="G49" s="23">
        <f t="shared" si="15"/>
        <v>3088454.96</v>
      </c>
      <c r="H49" s="23">
        <f t="shared" si="15"/>
        <v>1665729.54</v>
      </c>
      <c r="I49" s="23">
        <f>ROUND(I30*I7,2)</f>
        <v>654203.97</v>
      </c>
      <c r="J49" s="23">
        <f>ROUND(J30*J7,2)</f>
        <v>1003327.19</v>
      </c>
      <c r="K49" s="23">
        <f t="shared" si="14"/>
        <v>17350706.53</v>
      </c>
    </row>
    <row r="50" spans="1:11" ht="17.25" customHeight="1">
      <c r="A50" s="34" t="s">
        <v>45</v>
      </c>
      <c r="B50" s="19">
        <v>0</v>
      </c>
      <c r="C50" s="23">
        <f>ROUND(C31*C7,2)</f>
        <v>5504.71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5504.71</v>
      </c>
    </row>
    <row r="51" spans="1:11" ht="17.25" customHeight="1">
      <c r="A51" s="67" t="s">
        <v>106</v>
      </c>
      <c r="B51" s="68">
        <f aca="true" t="shared" si="16" ref="B51:H51">ROUND(B32*B7,2)</f>
        <v>-3025.89</v>
      </c>
      <c r="C51" s="68">
        <f t="shared" si="16"/>
        <v>-3912.44</v>
      </c>
      <c r="D51" s="68">
        <f t="shared" si="16"/>
        <v>-4093.93</v>
      </c>
      <c r="E51" s="68">
        <f t="shared" si="16"/>
        <v>-2533.11</v>
      </c>
      <c r="F51" s="68">
        <f t="shared" si="16"/>
        <v>-3509.71</v>
      </c>
      <c r="G51" s="68">
        <f t="shared" si="16"/>
        <v>-4846.1</v>
      </c>
      <c r="H51" s="68">
        <f t="shared" si="16"/>
        <v>-2688.45</v>
      </c>
      <c r="I51" s="19">
        <v>0</v>
      </c>
      <c r="J51" s="19">
        <v>0</v>
      </c>
      <c r="K51" s="68">
        <f>SUM(B51:J51)</f>
        <v>-24609.63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7041.25</v>
      </c>
      <c r="I53" s="31">
        <f>+I35</f>
        <v>0</v>
      </c>
      <c r="J53" s="31">
        <f>+J35</f>
        <v>0</v>
      </c>
      <c r="K53" s="23">
        <f t="shared" si="14"/>
        <v>7041.25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18910.44</v>
      </c>
      <c r="C57" s="36">
        <v>23887.11</v>
      </c>
      <c r="D57" s="36">
        <v>25845.14</v>
      </c>
      <c r="E57" s="36">
        <v>22716.97</v>
      </c>
      <c r="F57" s="36">
        <v>23783.66</v>
      </c>
      <c r="G57" s="36">
        <v>29727.07</v>
      </c>
      <c r="H57" s="36">
        <v>20256.39</v>
      </c>
      <c r="I57" s="19">
        <v>0</v>
      </c>
      <c r="J57" s="36">
        <v>14022.41</v>
      </c>
      <c r="K57" s="36">
        <f t="shared" si="14"/>
        <v>179149.19000000003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-202527.99</v>
      </c>
      <c r="C61" s="35">
        <f t="shared" si="17"/>
        <v>-203189.99000000002</v>
      </c>
      <c r="D61" s="35">
        <f t="shared" si="17"/>
        <v>-201539.74</v>
      </c>
      <c r="E61" s="35">
        <f t="shared" si="17"/>
        <v>-250311.37000000002</v>
      </c>
      <c r="F61" s="35">
        <f t="shared" si="17"/>
        <v>-255711.84999999998</v>
      </c>
      <c r="G61" s="35">
        <f t="shared" si="17"/>
        <v>-275448.73</v>
      </c>
      <c r="H61" s="35">
        <f t="shared" si="17"/>
        <v>-181880.05</v>
      </c>
      <c r="I61" s="35">
        <f t="shared" si="17"/>
        <v>-97541.94</v>
      </c>
      <c r="J61" s="35">
        <f t="shared" si="17"/>
        <v>-66629.02</v>
      </c>
      <c r="K61" s="35">
        <f>SUM(B61:J61)</f>
        <v>-1734780.68</v>
      </c>
    </row>
    <row r="62" spans="1:11" ht="18.75" customHeight="1">
      <c r="A62" s="16" t="s">
        <v>75</v>
      </c>
      <c r="B62" s="35">
        <f aca="true" t="shared" si="18" ref="B62:J62">B63+B64+B65+B66+B67+B68</f>
        <v>-188017.03999999998</v>
      </c>
      <c r="C62" s="35">
        <f t="shared" si="18"/>
        <v>-182048.33000000002</v>
      </c>
      <c r="D62" s="35">
        <f t="shared" si="18"/>
        <v>-180516.56999999998</v>
      </c>
      <c r="E62" s="35">
        <f t="shared" si="18"/>
        <v>-236346.61000000002</v>
      </c>
      <c r="F62" s="35">
        <f t="shared" si="18"/>
        <v>-236128.03999999998</v>
      </c>
      <c r="G62" s="35">
        <f t="shared" si="18"/>
        <v>-246199.37</v>
      </c>
      <c r="H62" s="35">
        <f t="shared" si="18"/>
        <v>-167561</v>
      </c>
      <c r="I62" s="35">
        <f t="shared" si="18"/>
        <v>-30156.8</v>
      </c>
      <c r="J62" s="35">
        <f t="shared" si="18"/>
        <v>-56251.4</v>
      </c>
      <c r="K62" s="35">
        <f aca="true" t="shared" si="19" ref="K62:K91">SUM(B62:J62)</f>
        <v>-1523225.16</v>
      </c>
    </row>
    <row r="63" spans="1:11" ht="18.75" customHeight="1">
      <c r="A63" s="12" t="s">
        <v>76</v>
      </c>
      <c r="B63" s="35">
        <f>-ROUND(B9*$D$3,2)</f>
        <v>-132308.4</v>
      </c>
      <c r="C63" s="35">
        <f aca="true" t="shared" si="20" ref="C63:J63">-ROUND(C9*$D$3,2)</f>
        <v>-179432.2</v>
      </c>
      <c r="D63" s="35">
        <f t="shared" si="20"/>
        <v>-152193.8</v>
      </c>
      <c r="E63" s="35">
        <f t="shared" si="20"/>
        <v>-121702.6</v>
      </c>
      <c r="F63" s="35">
        <f t="shared" si="20"/>
        <v>-137833.6</v>
      </c>
      <c r="G63" s="35">
        <f t="shared" si="20"/>
        <v>-181381.6</v>
      </c>
      <c r="H63" s="35">
        <f t="shared" si="20"/>
        <v>-167561</v>
      </c>
      <c r="I63" s="35">
        <f t="shared" si="20"/>
        <v>-30156.8</v>
      </c>
      <c r="J63" s="35">
        <f t="shared" si="20"/>
        <v>-56251.4</v>
      </c>
      <c r="K63" s="35">
        <f t="shared" si="19"/>
        <v>-1158821.4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-543.4</v>
      </c>
      <c r="C65" s="35">
        <v>-205.2</v>
      </c>
      <c r="D65" s="35">
        <v>-334.4</v>
      </c>
      <c r="E65" s="35">
        <v>-874</v>
      </c>
      <c r="F65" s="35">
        <v>-513</v>
      </c>
      <c r="G65" s="35">
        <v>-361</v>
      </c>
      <c r="H65" s="19">
        <v>0</v>
      </c>
      <c r="I65" s="19">
        <v>0</v>
      </c>
      <c r="J65" s="19">
        <v>0</v>
      </c>
      <c r="K65" s="35">
        <f t="shared" si="19"/>
        <v>-2831</v>
      </c>
    </row>
    <row r="66" spans="1:11" ht="18.75" customHeight="1">
      <c r="A66" s="12" t="s">
        <v>107</v>
      </c>
      <c r="B66" s="35">
        <v>-1675.8</v>
      </c>
      <c r="C66" s="35">
        <v>-372.4</v>
      </c>
      <c r="D66" s="35">
        <v>-558.6</v>
      </c>
      <c r="E66" s="35">
        <v>-558.6</v>
      </c>
      <c r="F66" s="35">
        <v>-212.8</v>
      </c>
      <c r="G66" s="35">
        <v>-345.8</v>
      </c>
      <c r="H66" s="19">
        <v>0</v>
      </c>
      <c r="I66" s="19">
        <v>0</v>
      </c>
      <c r="J66" s="19">
        <v>0</v>
      </c>
      <c r="K66" s="35">
        <f t="shared" si="19"/>
        <v>-3724</v>
      </c>
    </row>
    <row r="67" spans="1:11" ht="18.75" customHeight="1">
      <c r="A67" s="12" t="s">
        <v>53</v>
      </c>
      <c r="B67" s="35">
        <v>-53489.44</v>
      </c>
      <c r="C67" s="35">
        <v>-2038.53</v>
      </c>
      <c r="D67" s="35">
        <v>-27429.77</v>
      </c>
      <c r="E67" s="35">
        <v>-113211.41</v>
      </c>
      <c r="F67" s="35">
        <v>-97568.64</v>
      </c>
      <c r="G67" s="35">
        <v>-64110.97</v>
      </c>
      <c r="H67" s="19">
        <v>0</v>
      </c>
      <c r="I67" s="19">
        <v>0</v>
      </c>
      <c r="J67" s="19">
        <v>0</v>
      </c>
      <c r="K67" s="35">
        <f t="shared" si="19"/>
        <v>-357848.76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4" customFormat="1" ht="18.75" customHeight="1">
      <c r="A69" s="65" t="s">
        <v>80</v>
      </c>
      <c r="B69" s="68">
        <f aca="true" t="shared" si="21" ref="B69:J69">SUM(B70:B99)</f>
        <v>-14510.95</v>
      </c>
      <c r="C69" s="68">
        <f t="shared" si="21"/>
        <v>-21141.66</v>
      </c>
      <c r="D69" s="68">
        <f t="shared" si="21"/>
        <v>-21023.170000000002</v>
      </c>
      <c r="E69" s="68">
        <f t="shared" si="21"/>
        <v>-13964.76</v>
      </c>
      <c r="F69" s="68">
        <f t="shared" si="21"/>
        <v>-19583.81</v>
      </c>
      <c r="G69" s="68">
        <f t="shared" si="21"/>
        <v>-29249.36</v>
      </c>
      <c r="H69" s="68">
        <f t="shared" si="21"/>
        <v>-14319.05</v>
      </c>
      <c r="I69" s="68">
        <f t="shared" si="21"/>
        <v>-67385.14</v>
      </c>
      <c r="J69" s="68">
        <f t="shared" si="21"/>
        <v>-10377.62</v>
      </c>
      <c r="K69" s="68">
        <f t="shared" si="19"/>
        <v>-211555.51999999996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8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8">
        <f t="shared" si="19"/>
        <v>-3847.99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8">
        <f t="shared" si="19"/>
        <v>-60000</v>
      </c>
    </row>
    <row r="74" spans="1:11" ht="18.75" customHeight="1">
      <c r="A74" s="34" t="s">
        <v>59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8">
        <f t="shared" si="19"/>
        <v>-147619.05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1568932.15</v>
      </c>
      <c r="C104" s="24">
        <f t="shared" si="22"/>
        <v>2304557.34</v>
      </c>
      <c r="D104" s="24">
        <f t="shared" si="22"/>
        <v>2692020.72</v>
      </c>
      <c r="E104" s="24">
        <f t="shared" si="22"/>
        <v>1419289.1699999997</v>
      </c>
      <c r="F104" s="24">
        <f t="shared" si="22"/>
        <v>1969461.5799999998</v>
      </c>
      <c r="G104" s="24">
        <f t="shared" si="22"/>
        <v>2845317.28</v>
      </c>
      <c r="H104" s="24">
        <f t="shared" si="22"/>
        <v>1512173.72</v>
      </c>
      <c r="I104" s="24">
        <f>+I105+I106</f>
        <v>557727.7499999999</v>
      </c>
      <c r="J104" s="24">
        <f>+J105+J106</f>
        <v>952937.62</v>
      </c>
      <c r="K104" s="48">
        <f>SUM(B104:J104)</f>
        <v>15822417.329999998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1550021.71</v>
      </c>
      <c r="C105" s="24">
        <f t="shared" si="23"/>
        <v>2280670.23</v>
      </c>
      <c r="D105" s="24">
        <f t="shared" si="23"/>
        <v>2666175.58</v>
      </c>
      <c r="E105" s="24">
        <f t="shared" si="23"/>
        <v>1396572.1999999997</v>
      </c>
      <c r="F105" s="24">
        <f t="shared" si="23"/>
        <v>1945677.92</v>
      </c>
      <c r="G105" s="24">
        <f t="shared" si="23"/>
        <v>2815590.21</v>
      </c>
      <c r="H105" s="24">
        <f t="shared" si="23"/>
        <v>1491917.33</v>
      </c>
      <c r="I105" s="24">
        <f t="shared" si="23"/>
        <v>557727.7499999999</v>
      </c>
      <c r="J105" s="24">
        <f t="shared" si="23"/>
        <v>938915.21</v>
      </c>
      <c r="K105" s="48">
        <f>SUM(B105:J105)</f>
        <v>15643268.139999997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18910.44</v>
      </c>
      <c r="C106" s="24">
        <f t="shared" si="24"/>
        <v>23887.11</v>
      </c>
      <c r="D106" s="24">
        <f t="shared" si="24"/>
        <v>25845.14</v>
      </c>
      <c r="E106" s="24">
        <f t="shared" si="24"/>
        <v>22716.97</v>
      </c>
      <c r="F106" s="24">
        <f t="shared" si="24"/>
        <v>23783.66</v>
      </c>
      <c r="G106" s="24">
        <f t="shared" si="24"/>
        <v>29727.07</v>
      </c>
      <c r="H106" s="24">
        <f t="shared" si="24"/>
        <v>20256.39</v>
      </c>
      <c r="I106" s="19">
        <f t="shared" si="24"/>
        <v>0</v>
      </c>
      <c r="J106" s="24">
        <f t="shared" si="24"/>
        <v>14022.41</v>
      </c>
      <c r="K106" s="48">
        <f>SUM(B106:J106)</f>
        <v>179149.19000000003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15822417.34</v>
      </c>
      <c r="L112" s="54"/>
    </row>
    <row r="113" spans="1:11" ht="18.75" customHeight="1">
      <c r="A113" s="26" t="s">
        <v>71</v>
      </c>
      <c r="B113" s="27">
        <v>205896.78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205896.78</v>
      </c>
    </row>
    <row r="114" spans="1:11" ht="18.75" customHeight="1">
      <c r="A114" s="26" t="s">
        <v>72</v>
      </c>
      <c r="B114" s="27">
        <v>1363035.37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1363035.37</v>
      </c>
    </row>
    <row r="115" spans="1:11" ht="18.75" customHeight="1">
      <c r="A115" s="26" t="s">
        <v>73</v>
      </c>
      <c r="B115" s="40">
        <v>0</v>
      </c>
      <c r="C115" s="27">
        <f>+C104</f>
        <v>2304557.34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2304557.34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2692020.72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2692020.72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1419289.1699999997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1419289.1699999997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386565.42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386565.42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720999.86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720999.86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95688.34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95688.34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766207.96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766207.96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837798.16</v>
      </c>
      <c r="H122" s="40">
        <v>0</v>
      </c>
      <c r="I122" s="40">
        <v>0</v>
      </c>
      <c r="J122" s="40">
        <v>0</v>
      </c>
      <c r="K122" s="41">
        <f t="shared" si="25"/>
        <v>837798.16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65629.47</v>
      </c>
      <c r="H123" s="40">
        <v>0</v>
      </c>
      <c r="I123" s="40">
        <v>0</v>
      </c>
      <c r="J123" s="40">
        <v>0</v>
      </c>
      <c r="K123" s="41">
        <f t="shared" si="25"/>
        <v>65629.47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429286.98</v>
      </c>
      <c r="H124" s="40">
        <v>0</v>
      </c>
      <c r="I124" s="40">
        <v>0</v>
      </c>
      <c r="J124" s="40">
        <v>0</v>
      </c>
      <c r="K124" s="41">
        <f t="shared" si="25"/>
        <v>429286.98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418461.98</v>
      </c>
      <c r="H125" s="40">
        <v>0</v>
      </c>
      <c r="I125" s="40">
        <v>0</v>
      </c>
      <c r="J125" s="40">
        <v>0</v>
      </c>
      <c r="K125" s="41">
        <f t="shared" si="25"/>
        <v>418461.98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1094140.7</v>
      </c>
      <c r="H126" s="40">
        <v>0</v>
      </c>
      <c r="I126" s="40">
        <v>0</v>
      </c>
      <c r="J126" s="40">
        <v>0</v>
      </c>
      <c r="K126" s="41">
        <f t="shared" si="25"/>
        <v>1094140.7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548845.53</v>
      </c>
      <c r="I127" s="40">
        <v>0</v>
      </c>
      <c r="J127" s="40">
        <v>0</v>
      </c>
      <c r="K127" s="41">
        <f t="shared" si="25"/>
        <v>548845.53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963328.19</v>
      </c>
      <c r="I128" s="40">
        <v>0</v>
      </c>
      <c r="J128" s="40">
        <v>0</v>
      </c>
      <c r="K128" s="41">
        <f t="shared" si="25"/>
        <v>963328.19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557727.75</v>
      </c>
      <c r="J129" s="40">
        <v>0</v>
      </c>
      <c r="K129" s="41">
        <f t="shared" si="25"/>
        <v>557727.75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952937.62</v>
      </c>
      <c r="K130" s="44">
        <f t="shared" si="25"/>
        <v>952937.62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2016-10-06T18:37:18Z</dcterms:modified>
  <cp:category/>
  <cp:version/>
  <cp:contentType/>
  <cp:contentStatus/>
</cp:coreProperties>
</file>