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<sst xmlns="http://schemas.openxmlformats.org/spreadsheetml/2006/main" count="135" uniqueCount="135">
  <si>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</si>
  <si>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</si>
  <si>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</si>
  <si>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</si>
  <si>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</si>
  <si>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</si>
  <si>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</si>
  <si>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</si>
  <si>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</si>
  <si>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</si>
  <si>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</si>
  <si>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</si>
  <si>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</si>
  <si>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</si>
  <si>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</si>
  <si>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</si>
  <si>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</si>
  <si>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</si>
  <si>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</si>
  <si>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</si>
  <si>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</si>
  <si>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</si>
  <si>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</si>
  <si>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</si>
  <si>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</si>
  <si>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</si>
  <si>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</si>
  <si>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</si>
  <si>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</si>
  <si>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</si>
  <si>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</si>
  <si>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</si>
  <si>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</si>
  <si>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</si>
  <si>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</si>
  <si>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</si>
  <si>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</si>
  <si>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</si>
  <si>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</si>
  <si>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</si>
  <si>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</si>
  <si>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</si>
  <si>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</si>
  <si>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</si>
  <si>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</si>
  <si>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</si>
  <si>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</si>
  <si>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</si>
  <si>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</si>
  <si>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</si>
  <si>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</si>
  <si>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</si>
  <si>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</si>
  <si>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</si>
  <si>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</si>
  <si>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</si>
  <si>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</si>
  <si>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</si>
  <si>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</si>
  <si>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</si>
  <si>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</si>
  <si>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</si>
  <si>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</si>
  <si>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</si>
  <si>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</si>
  <si>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</si>
  <si>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</si>
  <si>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</si>
  <si>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</si>
  <si>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</si>
  <si>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</si>
  <si>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</si>
  <si>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</si>
  <si>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</si>
  <si>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</si>
  <si>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</si>
  <si>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</si>
  <si>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</si>
  <si>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</si>
  <si>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</si>
  <si>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</si>
  <si>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</si>
  <si>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</si>
  <si>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</si>
  <si>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</si>
  <si>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</si>
  <si>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</si>
  <si>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</si>
  <si>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</si>
  <si>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</si>
  <si>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</si>
  <si>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</si>
  <si>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</si>
  <si>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</si>
  <si>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</si>
  <si>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</si>
  <si>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</si>
  <si>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</si>
  <si>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</si>
  <si>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</si>
  <si>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</si>
  <si>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</si>
  <si>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</si>
  <si>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</si>
  <si>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</si>
  <si>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</si>
  <si>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</si>
  <si>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</si>
  <si>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</si>
  <si>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</si>
  <si>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</si>
  <si>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</si>
  <si>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</si>
  <si>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</si>
  <si>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</si>
  <si>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</si>
  <si>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</si>
  <si>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</si>
  <si>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</si>
  <si>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</si>
  <si>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</si>
  <si>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</si>
  <si>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</si>
  <si>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</si>
  <si>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</si>
  <si>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</si>
  <si>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</si>
  <si>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</si>
  <si>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</si>
  <si>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</si>
  <si>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</si>
  <si>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</si>
  <si>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29/09/16 - VENCIMENTO 11/10/16</t>
  </si>
  <si>
    <t>6.3. Revisão de Remuneração pelo Transporte Coletivo ¹</t>
  </si>
  <si>
    <t xml:space="preserve">     ¹  Pagamento de combustível não fóssil de setembro/16.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</si>
</sst>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621391</v>
      </c>
      <c r="C7" s="9">
        <f t="shared" si="0"/>
        <v>791157</v>
      </c>
      <c r="D7" s="9">
        <f t="shared" si="0"/>
        <v>808275</v>
      </c>
      <c r="E7" s="9">
        <f t="shared" si="0"/>
        <v>544927</v>
      </c>
      <c r="F7" s="9">
        <f t="shared" si="0"/>
        <v>745100</v>
      </c>
      <c r="G7" s="9">
        <f t="shared" si="0"/>
        <v>1238338</v>
      </c>
      <c r="H7" s="9">
        <f t="shared" si="0"/>
        <v>585729</v>
      </c>
      <c r="I7" s="9">
        <f t="shared" si="0"/>
        <v>128217</v>
      </c>
      <c r="J7" s="9">
        <f t="shared" si="0"/>
        <v>330653</v>
      </c>
      <c r="K7" s="9">
        <f t="shared" si="0"/>
        <v>5793787</v>
      </c>
      <c r="L7" s="52"/>
    </row>
    <row r="8" spans="1:11" ht="17.25" customHeight="1">
      <c r="A8" s="10" t="s">
        <v>99</v>
      </c>
      <c r="B8" s="11">
        <f>B9+B12+B16</f>
        <v>297918</v>
      </c>
      <c r="C8" s="11">
        <f aca="true" t="shared" si="1" ref="C8:J8">C9+C12+C16</f>
        <v>387128</v>
      </c>
      <c r="D8" s="11">
        <f t="shared" si="1"/>
        <v>372866</v>
      </c>
      <c r="E8" s="11">
        <f t="shared" si="1"/>
        <v>269022</v>
      </c>
      <c r="F8" s="11">
        <f t="shared" si="1"/>
        <v>357418</v>
      </c>
      <c r="G8" s="11">
        <f t="shared" si="1"/>
        <v>596716</v>
      </c>
      <c r="H8" s="11">
        <f t="shared" si="1"/>
        <v>308509</v>
      </c>
      <c r="I8" s="11">
        <f t="shared" si="1"/>
        <v>57263</v>
      </c>
      <c r="J8" s="11">
        <f t="shared" si="1"/>
        <v>150245</v>
      </c>
      <c r="K8" s="11">
        <f>SUM(B8:J8)</f>
        <v>2797085</v>
      </c>
    </row>
    <row r="9" spans="1:11" ht="17.25" customHeight="1">
      <c r="A9" s="15" t="s">
        <v>17</v>
      </c>
      <c r="B9" s="13">
        <f>+B10+B11</f>
        <v>33821</v>
      </c>
      <c r="C9" s="13">
        <f aca="true" t="shared" si="2" ref="C9:J9">+C10+C11</f>
        <v>46641</v>
      </c>
      <c r="D9" s="13">
        <f t="shared" si="2"/>
        <v>39069</v>
      </c>
      <c r="E9" s="13">
        <f t="shared" si="2"/>
        <v>30874</v>
      </c>
      <c r="F9" s="13">
        <f t="shared" si="2"/>
        <v>36885</v>
      </c>
      <c r="G9" s="13">
        <f t="shared" si="2"/>
        <v>46408</v>
      </c>
      <c r="H9" s="13">
        <f t="shared" si="2"/>
        <v>44541</v>
      </c>
      <c r="I9" s="13">
        <f t="shared" si="2"/>
        <v>7828</v>
      </c>
      <c r="J9" s="13">
        <f t="shared" si="2"/>
        <v>14707</v>
      </c>
      <c r="K9" s="11">
        <f>SUM(B9:J9)</f>
        <v>300774</v>
      </c>
    </row>
    <row r="10" spans="1:11" ht="17.25" customHeight="1">
      <c r="A10" s="29" t="s">
        <v>18</v>
      </c>
      <c r="B10" s="13">
        <v>33821</v>
      </c>
      <c r="C10" s="13">
        <v>46641</v>
      </c>
      <c r="D10" s="13">
        <v>39069</v>
      </c>
      <c r="E10" s="13">
        <v>30874</v>
      </c>
      <c r="F10" s="13">
        <v>36885</v>
      </c>
      <c r="G10" s="13">
        <v>46408</v>
      </c>
      <c r="H10" s="13">
        <v>44541</v>
      </c>
      <c r="I10" s="13">
        <v>7828</v>
      </c>
      <c r="J10" s="13">
        <v>14707</v>
      </c>
      <c r="K10" s="11">
        <f>SUM(B10:J10)</f>
        <v>300774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222923</v>
      </c>
      <c r="C12" s="17">
        <f t="shared" si="3"/>
        <v>290509</v>
      </c>
      <c r="D12" s="17">
        <f t="shared" si="3"/>
        <v>283741</v>
      </c>
      <c r="E12" s="17">
        <f t="shared" si="3"/>
        <v>203058</v>
      </c>
      <c r="F12" s="17">
        <f t="shared" si="3"/>
        <v>265351</v>
      </c>
      <c r="G12" s="17">
        <f t="shared" si="3"/>
        <v>453237</v>
      </c>
      <c r="H12" s="17">
        <f t="shared" si="3"/>
        <v>226016</v>
      </c>
      <c r="I12" s="17">
        <f t="shared" si="3"/>
        <v>41403</v>
      </c>
      <c r="J12" s="17">
        <f t="shared" si="3"/>
        <v>114894</v>
      </c>
      <c r="K12" s="11">
        <f aca="true" t="shared" si="4" ref="K12:K27">SUM(B12:J12)</f>
        <v>2101132</v>
      </c>
    </row>
    <row r="13" spans="1:13" ht="17.25" customHeight="1">
      <c r="A13" s="14" t="s">
        <v>20</v>
      </c>
      <c r="B13" s="13">
        <v>108614</v>
      </c>
      <c r="C13" s="13">
        <v>151689</v>
      </c>
      <c r="D13" s="13">
        <v>153015</v>
      </c>
      <c r="E13" s="13">
        <v>105582</v>
      </c>
      <c r="F13" s="13">
        <v>136581</v>
      </c>
      <c r="G13" s="13">
        <v>219216</v>
      </c>
      <c r="H13" s="13">
        <v>105633</v>
      </c>
      <c r="I13" s="13">
        <v>23314</v>
      </c>
      <c r="J13" s="13">
        <v>61353</v>
      </c>
      <c r="K13" s="11">
        <f t="shared" si="4"/>
        <v>1064997</v>
      </c>
      <c r="L13" s="52"/>
      <c r="M13" s="53"/>
    </row>
    <row r="14" spans="1:12" ht="17.25" customHeight="1">
      <c r="A14" s="14" t="s">
        <v>21</v>
      </c>
      <c r="B14" s="13">
        <v>104437</v>
      </c>
      <c r="C14" s="13">
        <v>123652</v>
      </c>
      <c r="D14" s="13">
        <v>120189</v>
      </c>
      <c r="E14" s="13">
        <v>88256</v>
      </c>
      <c r="F14" s="13">
        <v>118768</v>
      </c>
      <c r="G14" s="13">
        <v>218579</v>
      </c>
      <c r="H14" s="13">
        <v>103541</v>
      </c>
      <c r="I14" s="13">
        <v>15389</v>
      </c>
      <c r="J14" s="13">
        <v>50121</v>
      </c>
      <c r="K14" s="11">
        <f t="shared" si="4"/>
        <v>942932</v>
      </c>
      <c r="L14" s="52"/>
    </row>
    <row r="15" spans="1:11" ht="17.25" customHeight="1">
      <c r="A15" s="14" t="s">
        <v>22</v>
      </c>
      <c r="B15" s="13">
        <v>9872</v>
      </c>
      <c r="C15" s="13">
        <v>15168</v>
      </c>
      <c r="D15" s="13">
        <v>10537</v>
      </c>
      <c r="E15" s="13">
        <v>9220</v>
      </c>
      <c r="F15" s="13">
        <v>10002</v>
      </c>
      <c r="G15" s="13">
        <v>15442</v>
      </c>
      <c r="H15" s="13">
        <v>16842</v>
      </c>
      <c r="I15" s="13">
        <v>2700</v>
      </c>
      <c r="J15" s="13">
        <v>3420</v>
      </c>
      <c r="K15" s="11">
        <f t="shared" si="4"/>
        <v>93203</v>
      </c>
    </row>
    <row r="16" spans="1:11" ht="17.25" customHeight="1">
      <c r="A16" s="15" t="s">
        <v>95</v>
      </c>
      <c r="B16" s="13">
        <f>B17+B18+B19</f>
        <v>41174</v>
      </c>
      <c r="C16" s="13">
        <f aca="true" t="shared" si="5" ref="C16:J16">C17+C18+C19</f>
        <v>49978</v>
      </c>
      <c r="D16" s="13">
        <f t="shared" si="5"/>
        <v>50056</v>
      </c>
      <c r="E16" s="13">
        <f t="shared" si="5"/>
        <v>35090</v>
      </c>
      <c r="F16" s="13">
        <f t="shared" si="5"/>
        <v>55182</v>
      </c>
      <c r="G16" s="13">
        <f t="shared" si="5"/>
        <v>97071</v>
      </c>
      <c r="H16" s="13">
        <f t="shared" si="5"/>
        <v>37952</v>
      </c>
      <c r="I16" s="13">
        <f t="shared" si="5"/>
        <v>8032</v>
      </c>
      <c r="J16" s="13">
        <f t="shared" si="5"/>
        <v>20644</v>
      </c>
      <c r="K16" s="11">
        <f t="shared" si="4"/>
        <v>395179</v>
      </c>
    </row>
    <row r="17" spans="1:11" ht="17.25" customHeight="1">
      <c r="A17" s="14" t="s">
        <v>96</v>
      </c>
      <c r="B17" s="13">
        <v>23671</v>
      </c>
      <c r="C17" s="13">
        <v>31426</v>
      </c>
      <c r="D17" s="13">
        <v>29648</v>
      </c>
      <c r="E17" s="13">
        <v>20825</v>
      </c>
      <c r="F17" s="13">
        <v>32721</v>
      </c>
      <c r="G17" s="13">
        <v>54949</v>
      </c>
      <c r="H17" s="13">
        <v>23114</v>
      </c>
      <c r="I17" s="13">
        <v>5109</v>
      </c>
      <c r="J17" s="13">
        <v>12224</v>
      </c>
      <c r="K17" s="11">
        <f t="shared" si="4"/>
        <v>233687</v>
      </c>
    </row>
    <row r="18" spans="1:11" ht="17.25" customHeight="1">
      <c r="A18" s="14" t="s">
        <v>97</v>
      </c>
      <c r="B18" s="13">
        <v>15036</v>
      </c>
      <c r="C18" s="13">
        <v>15112</v>
      </c>
      <c r="D18" s="13">
        <v>18285</v>
      </c>
      <c r="E18" s="13">
        <v>12350</v>
      </c>
      <c r="F18" s="13">
        <v>20188</v>
      </c>
      <c r="G18" s="13">
        <v>38375</v>
      </c>
      <c r="H18" s="13">
        <v>11385</v>
      </c>
      <c r="I18" s="13">
        <v>2418</v>
      </c>
      <c r="J18" s="13">
        <v>7566</v>
      </c>
      <c r="K18" s="11">
        <f t="shared" si="4"/>
        <v>140715</v>
      </c>
    </row>
    <row r="19" spans="1:11" ht="17.25" customHeight="1">
      <c r="A19" s="14" t="s">
        <v>98</v>
      </c>
      <c r="B19" s="13">
        <v>2467</v>
      </c>
      <c r="C19" s="13">
        <v>3440</v>
      </c>
      <c r="D19" s="13">
        <v>2123</v>
      </c>
      <c r="E19" s="13">
        <v>1915</v>
      </c>
      <c r="F19" s="13">
        <v>2273</v>
      </c>
      <c r="G19" s="13">
        <v>3747</v>
      </c>
      <c r="H19" s="13">
        <v>3453</v>
      </c>
      <c r="I19" s="13">
        <v>505</v>
      </c>
      <c r="J19" s="13">
        <v>854</v>
      </c>
      <c r="K19" s="11">
        <f t="shared" si="4"/>
        <v>20777</v>
      </c>
    </row>
    <row r="20" spans="1:11" ht="17.25" customHeight="1">
      <c r="A20" s="16" t="s">
        <v>23</v>
      </c>
      <c r="B20" s="11">
        <f>+B21+B22+B23</f>
        <v>158734</v>
      </c>
      <c r="C20" s="11">
        <f aca="true" t="shared" si="6" ref="C20:J20">+C21+C22+C23</f>
        <v>178932</v>
      </c>
      <c r="D20" s="11">
        <f t="shared" si="6"/>
        <v>202120</v>
      </c>
      <c r="E20" s="11">
        <f t="shared" si="6"/>
        <v>128676</v>
      </c>
      <c r="F20" s="11">
        <f t="shared" si="6"/>
        <v>202351</v>
      </c>
      <c r="G20" s="11">
        <f t="shared" si="6"/>
        <v>375980</v>
      </c>
      <c r="H20" s="11">
        <f t="shared" si="6"/>
        <v>137901</v>
      </c>
      <c r="I20" s="11">
        <f t="shared" si="6"/>
        <v>32268</v>
      </c>
      <c r="J20" s="11">
        <f t="shared" si="6"/>
        <v>78054</v>
      </c>
      <c r="K20" s="11">
        <f t="shared" si="4"/>
        <v>1495016</v>
      </c>
    </row>
    <row r="21" spans="1:12" ht="17.25" customHeight="1">
      <c r="A21" s="12" t="s">
        <v>24</v>
      </c>
      <c r="B21" s="13">
        <v>86751</v>
      </c>
      <c r="C21" s="13">
        <v>107330</v>
      </c>
      <c r="D21" s="13">
        <v>122415</v>
      </c>
      <c r="E21" s="13">
        <v>76037</v>
      </c>
      <c r="F21" s="13">
        <v>117208</v>
      </c>
      <c r="G21" s="13">
        <v>201487</v>
      </c>
      <c r="H21" s="13">
        <v>78719</v>
      </c>
      <c r="I21" s="13">
        <v>20500</v>
      </c>
      <c r="J21" s="13">
        <v>45912</v>
      </c>
      <c r="K21" s="11">
        <f t="shared" si="4"/>
        <v>856359</v>
      </c>
      <c r="L21" s="52"/>
    </row>
    <row r="22" spans="1:12" ht="17.25" customHeight="1">
      <c r="A22" s="12" t="s">
        <v>25</v>
      </c>
      <c r="B22" s="13">
        <v>67530</v>
      </c>
      <c r="C22" s="13">
        <v>66017</v>
      </c>
      <c r="D22" s="13">
        <v>75197</v>
      </c>
      <c r="E22" s="13">
        <v>49391</v>
      </c>
      <c r="F22" s="13">
        <v>80865</v>
      </c>
      <c r="G22" s="13">
        <v>166969</v>
      </c>
      <c r="H22" s="13">
        <v>53480</v>
      </c>
      <c r="I22" s="13">
        <v>10759</v>
      </c>
      <c r="J22" s="13">
        <v>30653</v>
      </c>
      <c r="K22" s="11">
        <f t="shared" si="4"/>
        <v>600861</v>
      </c>
      <c r="L22" s="52"/>
    </row>
    <row r="23" spans="1:11" ht="17.25" customHeight="1">
      <c r="A23" s="12" t="s">
        <v>26</v>
      </c>
      <c r="B23" s="13">
        <v>4453</v>
      </c>
      <c r="C23" s="13">
        <v>5585</v>
      </c>
      <c r="D23" s="13">
        <v>4508</v>
      </c>
      <c r="E23" s="13">
        <v>3248</v>
      </c>
      <c r="F23" s="13">
        <v>4278</v>
      </c>
      <c r="G23" s="13">
        <v>7524</v>
      </c>
      <c r="H23" s="13">
        <v>5702</v>
      </c>
      <c r="I23" s="13">
        <v>1009</v>
      </c>
      <c r="J23" s="13">
        <v>1489</v>
      </c>
      <c r="K23" s="11">
        <f t="shared" si="4"/>
        <v>37796</v>
      </c>
    </row>
    <row r="24" spans="1:11" ht="17.25" customHeight="1">
      <c r="A24" s="16" t="s">
        <v>27</v>
      </c>
      <c r="B24" s="13">
        <f>+B25+B26</f>
        <v>164739</v>
      </c>
      <c r="C24" s="13">
        <f aca="true" t="shared" si="7" ref="C24:J24">+C25+C26</f>
        <v>225097</v>
      </c>
      <c r="D24" s="13">
        <f t="shared" si="7"/>
        <v>233289</v>
      </c>
      <c r="E24" s="13">
        <f t="shared" si="7"/>
        <v>147229</v>
      </c>
      <c r="F24" s="13">
        <f t="shared" si="7"/>
        <v>185331</v>
      </c>
      <c r="G24" s="13">
        <f t="shared" si="7"/>
        <v>265642</v>
      </c>
      <c r="H24" s="13">
        <f t="shared" si="7"/>
        <v>130626</v>
      </c>
      <c r="I24" s="13">
        <f t="shared" si="7"/>
        <v>38686</v>
      </c>
      <c r="J24" s="13">
        <f t="shared" si="7"/>
        <v>102354</v>
      </c>
      <c r="K24" s="11">
        <f t="shared" si="4"/>
        <v>1492993</v>
      </c>
    </row>
    <row r="25" spans="1:12" ht="17.25" customHeight="1">
      <c r="A25" s="12" t="s">
        <v>130</v>
      </c>
      <c r="B25" s="13">
        <v>67830</v>
      </c>
      <c r="C25" s="13">
        <v>103060</v>
      </c>
      <c r="D25" s="13">
        <v>113837</v>
      </c>
      <c r="E25" s="13">
        <v>71231</v>
      </c>
      <c r="F25" s="13">
        <v>82552</v>
      </c>
      <c r="G25" s="13">
        <v>110522</v>
      </c>
      <c r="H25" s="13">
        <v>55719</v>
      </c>
      <c r="I25" s="13">
        <v>20926</v>
      </c>
      <c r="J25" s="13">
        <v>48347</v>
      </c>
      <c r="K25" s="11">
        <f t="shared" si="4"/>
        <v>674024</v>
      </c>
      <c r="L25" s="52"/>
    </row>
    <row r="26" spans="1:12" ht="17.25" customHeight="1">
      <c r="A26" s="12" t="s">
        <v>131</v>
      </c>
      <c r="B26" s="13">
        <v>96909</v>
      </c>
      <c r="C26" s="13">
        <v>122037</v>
      </c>
      <c r="D26" s="13">
        <v>119452</v>
      </c>
      <c r="E26" s="13">
        <v>75998</v>
      </c>
      <c r="F26" s="13">
        <v>102779</v>
      </c>
      <c r="G26" s="13">
        <v>155120</v>
      </c>
      <c r="H26" s="13">
        <v>74907</v>
      </c>
      <c r="I26" s="13">
        <v>17760</v>
      </c>
      <c r="J26" s="13">
        <v>54007</v>
      </c>
      <c r="K26" s="11">
        <f t="shared" si="4"/>
        <v>818969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8693</v>
      </c>
      <c r="I27" s="11">
        <v>0</v>
      </c>
      <c r="J27" s="11">
        <v>0</v>
      </c>
      <c r="K27" s="11">
        <f t="shared" si="4"/>
        <v>8693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7642.62</v>
      </c>
      <c r="I35" s="19">
        <v>0</v>
      </c>
      <c r="J35" s="19">
        <v>0</v>
      </c>
      <c r="K35" s="23">
        <f>SUM(B35:J35)</f>
        <v>7642.62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1746492.19</v>
      </c>
      <c r="C47" s="22">
        <f aca="true" t="shared" si="12" ref="C47:H47">+C48+C57</f>
        <v>2485091.09</v>
      </c>
      <c r="D47" s="22">
        <f t="shared" si="12"/>
        <v>2856828.71</v>
      </c>
      <c r="E47" s="22">
        <f t="shared" si="12"/>
        <v>1645532.5899999999</v>
      </c>
      <c r="F47" s="22">
        <f t="shared" si="12"/>
        <v>2220329.77</v>
      </c>
      <c r="G47" s="22">
        <f t="shared" si="12"/>
        <v>3110216.73</v>
      </c>
      <c r="H47" s="22">
        <f t="shared" si="12"/>
        <v>1698305.92</v>
      </c>
      <c r="I47" s="22">
        <f>+I48+I57</f>
        <v>648728.25</v>
      </c>
      <c r="J47" s="22">
        <f>+J48+J57</f>
        <v>1007437.9500000001</v>
      </c>
      <c r="K47" s="22">
        <f>SUM(B47:J47)</f>
        <v>17418963.2</v>
      </c>
    </row>
    <row r="48" spans="1:11" ht="17.25" customHeight="1">
      <c r="A48" s="16" t="s">
        <v>113</v>
      </c>
      <c r="B48" s="23">
        <f>SUM(B49:B56)</f>
        <v>1727581.75</v>
      </c>
      <c r="C48" s="23">
        <f aca="true" t="shared" si="13" ref="C48:J48">SUM(C49:C56)</f>
        <v>2461203.98</v>
      </c>
      <c r="D48" s="23">
        <f t="shared" si="13"/>
        <v>2830983.57</v>
      </c>
      <c r="E48" s="23">
        <f t="shared" si="13"/>
        <v>1622815.6199999999</v>
      </c>
      <c r="F48" s="23">
        <f t="shared" si="13"/>
        <v>2196546.11</v>
      </c>
      <c r="G48" s="23">
        <f t="shared" si="13"/>
        <v>3080489.66</v>
      </c>
      <c r="H48" s="23">
        <f t="shared" si="13"/>
        <v>1678049.53</v>
      </c>
      <c r="I48" s="23">
        <f t="shared" si="13"/>
        <v>648728.25</v>
      </c>
      <c r="J48" s="23">
        <f t="shared" si="13"/>
        <v>993415.54</v>
      </c>
      <c r="K48" s="23">
        <f aca="true" t="shared" si="14" ref="K48:K57">SUM(B48:J48)</f>
        <v>17239814.009999998</v>
      </c>
    </row>
    <row r="49" spans="1:11" ht="17.25" customHeight="1">
      <c r="A49" s="34" t="s">
        <v>44</v>
      </c>
      <c r="B49" s="23">
        <f aca="true" t="shared" si="15" ref="B49:H49">ROUND(B30*B7,2)</f>
        <v>1726472.75</v>
      </c>
      <c r="C49" s="23">
        <f t="shared" si="15"/>
        <v>2453852.55</v>
      </c>
      <c r="D49" s="23">
        <f t="shared" si="15"/>
        <v>2828639.19</v>
      </c>
      <c r="E49" s="23">
        <f t="shared" si="15"/>
        <v>1621866.23</v>
      </c>
      <c r="F49" s="23">
        <f t="shared" si="15"/>
        <v>2194766.56</v>
      </c>
      <c r="G49" s="23">
        <f t="shared" si="15"/>
        <v>3077889.1</v>
      </c>
      <c r="H49" s="23">
        <f t="shared" si="15"/>
        <v>1669386.22</v>
      </c>
      <c r="I49" s="23">
        <f>ROUND(I30*I7,2)</f>
        <v>647662.53</v>
      </c>
      <c r="J49" s="23">
        <f>ROUND(J30*J7,2)</f>
        <v>991198.5</v>
      </c>
      <c r="K49" s="23">
        <f t="shared" si="14"/>
        <v>17211733.630000003</v>
      </c>
    </row>
    <row r="50" spans="1:11" ht="17.25" customHeight="1">
      <c r="A50" s="34" t="s">
        <v>45</v>
      </c>
      <c r="B50" s="19">
        <v>0</v>
      </c>
      <c r="C50" s="23">
        <f>ROUND(C31*C7,2)</f>
        <v>5454.38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5454.38</v>
      </c>
    </row>
    <row r="51" spans="1:11" ht="17.25" customHeight="1">
      <c r="A51" s="66" t="s">
        <v>106</v>
      </c>
      <c r="B51" s="67">
        <f aca="true" t="shared" si="16" ref="B51:H51">ROUND(B32*B7,2)</f>
        <v>-2982.68</v>
      </c>
      <c r="C51" s="67">
        <f t="shared" si="16"/>
        <v>-3876.67</v>
      </c>
      <c r="D51" s="67">
        <f t="shared" si="16"/>
        <v>-4041.38</v>
      </c>
      <c r="E51" s="67">
        <f t="shared" si="16"/>
        <v>-2496.01</v>
      </c>
      <c r="F51" s="67">
        <f t="shared" si="16"/>
        <v>-3501.97</v>
      </c>
      <c r="G51" s="67">
        <f t="shared" si="16"/>
        <v>-4829.52</v>
      </c>
      <c r="H51" s="67">
        <f t="shared" si="16"/>
        <v>-2694.35</v>
      </c>
      <c r="I51" s="19">
        <v>0</v>
      </c>
      <c r="J51" s="19">
        <v>0</v>
      </c>
      <c r="K51" s="67">
        <f>SUM(B51:J51)</f>
        <v>-24422.579999999998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7642.62</v>
      </c>
      <c r="I53" s="31">
        <f>+I35</f>
        <v>0</v>
      </c>
      <c r="J53" s="31">
        <f>+J35</f>
        <v>0</v>
      </c>
      <c r="K53" s="23">
        <f t="shared" si="14"/>
        <v>7642.62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-400122.32</v>
      </c>
      <c r="C61" s="35">
        <f t="shared" si="17"/>
        <v>-200972.82</v>
      </c>
      <c r="D61" s="35">
        <f t="shared" si="17"/>
        <v>-259926.24000000002</v>
      </c>
      <c r="E61" s="35">
        <f t="shared" si="17"/>
        <v>-443235.43</v>
      </c>
      <c r="F61" s="35">
        <f t="shared" si="17"/>
        <v>-158907.09000000003</v>
      </c>
      <c r="G61" s="35">
        <f t="shared" si="17"/>
        <v>-423170.32999999996</v>
      </c>
      <c r="H61" s="35">
        <f t="shared" si="17"/>
        <v>-168638.44999999998</v>
      </c>
      <c r="I61" s="35">
        <f t="shared" si="17"/>
        <v>-97131.54000000001</v>
      </c>
      <c r="J61" s="35">
        <f t="shared" si="17"/>
        <v>-66264.22</v>
      </c>
      <c r="K61" s="35">
        <f>SUM(B61:J61)</f>
        <v>-2218368.44</v>
      </c>
    </row>
    <row r="62" spans="1:11" ht="18.75" customHeight="1">
      <c r="A62" s="16" t="s">
        <v>75</v>
      </c>
      <c r="B62" s="35">
        <f aca="true" t="shared" si="18" ref="B62:J62">B63+B64+B65+B66+B67+B68</f>
        <v>-385611.37</v>
      </c>
      <c r="C62" s="35">
        <f t="shared" si="18"/>
        <v>-179831.16</v>
      </c>
      <c r="D62" s="35">
        <f t="shared" si="18"/>
        <v>-238903.07</v>
      </c>
      <c r="E62" s="35">
        <f t="shared" si="18"/>
        <v>-429270.67</v>
      </c>
      <c r="F62" s="35">
        <f t="shared" si="18"/>
        <v>-468530.09</v>
      </c>
      <c r="G62" s="35">
        <f t="shared" si="18"/>
        <v>-393920.97</v>
      </c>
      <c r="H62" s="35">
        <f t="shared" si="18"/>
        <v>-169255.8</v>
      </c>
      <c r="I62" s="35">
        <f t="shared" si="18"/>
        <v>-29746.4</v>
      </c>
      <c r="J62" s="35">
        <f t="shared" si="18"/>
        <v>-55886.6</v>
      </c>
      <c r="K62" s="35">
        <f aca="true" t="shared" si="19" ref="K62:K91">SUM(B62:J62)</f>
        <v>-2350956.13</v>
      </c>
    </row>
    <row r="63" spans="1:11" ht="18.75" customHeight="1">
      <c r="A63" s="12" t="s">
        <v>76</v>
      </c>
      <c r="B63" s="35">
        <f>-ROUND(B9*$D$3,2)</f>
        <v>-128519.8</v>
      </c>
      <c r="C63" s="35">
        <f aca="true" t="shared" si="20" ref="C63:J63">-ROUND(C9*$D$3,2)</f>
        <v>-177235.8</v>
      </c>
      <c r="D63" s="35">
        <f t="shared" si="20"/>
        <v>-148462.2</v>
      </c>
      <c r="E63" s="35">
        <f t="shared" si="20"/>
        <v>-117321.2</v>
      </c>
      <c r="F63" s="35">
        <f t="shared" si="20"/>
        <v>-140163</v>
      </c>
      <c r="G63" s="35">
        <f t="shared" si="20"/>
        <v>-176350.4</v>
      </c>
      <c r="H63" s="35">
        <f t="shared" si="20"/>
        <v>-169255.8</v>
      </c>
      <c r="I63" s="35">
        <f t="shared" si="20"/>
        <v>-29746.4</v>
      </c>
      <c r="J63" s="35">
        <f t="shared" si="20"/>
        <v>-55886.6</v>
      </c>
      <c r="K63" s="35">
        <f t="shared" si="19"/>
        <v>-1142941.2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-2614.4</v>
      </c>
      <c r="C65" s="35">
        <v>-129.2</v>
      </c>
      <c r="D65" s="35">
        <v>-839.8</v>
      </c>
      <c r="E65" s="35">
        <v>-2576.4</v>
      </c>
      <c r="F65" s="35">
        <v>-1687.2</v>
      </c>
      <c r="G65" s="35">
        <v>-1466.8</v>
      </c>
      <c r="H65" s="19">
        <v>0</v>
      </c>
      <c r="I65" s="19">
        <v>0</v>
      </c>
      <c r="J65" s="19">
        <v>0</v>
      </c>
      <c r="K65" s="35">
        <f t="shared" si="19"/>
        <v>-9313.8</v>
      </c>
    </row>
    <row r="66" spans="1:11" ht="18.75" customHeight="1">
      <c r="A66" s="12" t="s">
        <v>107</v>
      </c>
      <c r="B66" s="35">
        <v>-3990</v>
      </c>
      <c r="C66" s="35">
        <v>-178.6</v>
      </c>
      <c r="D66" s="35">
        <v>-1037.4</v>
      </c>
      <c r="E66" s="35">
        <v>-957.6</v>
      </c>
      <c r="F66" s="35">
        <v>-212.8</v>
      </c>
      <c r="G66" s="35">
        <v>-931</v>
      </c>
      <c r="H66" s="19">
        <v>0</v>
      </c>
      <c r="I66" s="19">
        <v>0</v>
      </c>
      <c r="J66" s="19">
        <v>0</v>
      </c>
      <c r="K66" s="35">
        <f t="shared" si="19"/>
        <v>-7307.400000000001</v>
      </c>
    </row>
    <row r="67" spans="1:11" ht="18.75" customHeight="1">
      <c r="A67" s="12" t="s">
        <v>53</v>
      </c>
      <c r="B67" s="35">
        <v>-250442.17</v>
      </c>
      <c r="C67" s="35">
        <v>-2287.56</v>
      </c>
      <c r="D67" s="35">
        <v>-88563.67</v>
      </c>
      <c r="E67" s="35">
        <v>-308370.47</v>
      </c>
      <c r="F67" s="35">
        <v>-326467.09</v>
      </c>
      <c r="G67" s="35">
        <v>-215172.77</v>
      </c>
      <c r="H67" s="19">
        <v>0</v>
      </c>
      <c r="I67" s="19">
        <v>0</v>
      </c>
      <c r="J67" s="19">
        <v>0</v>
      </c>
      <c r="K67" s="35">
        <f t="shared" si="19"/>
        <v>-1191303.73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-90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-21023.170000000002</v>
      </c>
      <c r="E69" s="67">
        <f t="shared" si="21"/>
        <v>-13964.76</v>
      </c>
      <c r="F69" s="67">
        <f t="shared" si="21"/>
        <v>-19583.81</v>
      </c>
      <c r="G69" s="67">
        <f t="shared" si="21"/>
        <v>-29249.36</v>
      </c>
      <c r="H69" s="67">
        <f t="shared" si="21"/>
        <v>-14319.05</v>
      </c>
      <c r="I69" s="67">
        <f t="shared" si="21"/>
        <v>-67385.14</v>
      </c>
      <c r="J69" s="67">
        <f t="shared" si="21"/>
        <v>-10377.62</v>
      </c>
      <c r="K69" s="67">
        <f t="shared" si="19"/>
        <v>-211555.51999999996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48">
        <v>329206.81</v>
      </c>
      <c r="G101" s="19">
        <v>0</v>
      </c>
      <c r="H101" s="48">
        <v>14936.4</v>
      </c>
      <c r="I101" s="19">
        <v>0</v>
      </c>
      <c r="J101" s="19">
        <v>0</v>
      </c>
      <c r="K101" s="48">
        <f>SUM(B101:J101)</f>
        <v>344143.21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1346369.8699999999</v>
      </c>
      <c r="C104" s="24">
        <f t="shared" si="22"/>
        <v>2284118.2699999996</v>
      </c>
      <c r="D104" s="24">
        <f t="shared" si="22"/>
        <v>2596902.47</v>
      </c>
      <c r="E104" s="24">
        <f t="shared" si="22"/>
        <v>1202297.16</v>
      </c>
      <c r="F104" s="24">
        <f t="shared" si="22"/>
        <v>2061422.6799999997</v>
      </c>
      <c r="G104" s="24">
        <f t="shared" si="22"/>
        <v>2687046.4000000004</v>
      </c>
      <c r="H104" s="24">
        <f t="shared" si="22"/>
        <v>1529667.4699999997</v>
      </c>
      <c r="I104" s="24">
        <f>+I105+I106</f>
        <v>551596.71</v>
      </c>
      <c r="J104" s="24">
        <f>+J105+J106</f>
        <v>941173.7300000001</v>
      </c>
      <c r="K104" s="48">
        <f>SUM(B104:J104)</f>
        <v>15200594.760000002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1327459.43</v>
      </c>
      <c r="C105" s="24">
        <f t="shared" si="23"/>
        <v>2260231.1599999997</v>
      </c>
      <c r="D105" s="24">
        <f t="shared" si="23"/>
        <v>2571057.33</v>
      </c>
      <c r="E105" s="24">
        <f t="shared" si="23"/>
        <v>1179580.19</v>
      </c>
      <c r="F105" s="24">
        <f t="shared" si="23"/>
        <v>2037639.0199999998</v>
      </c>
      <c r="G105" s="24">
        <f t="shared" si="23"/>
        <v>2657319.3300000005</v>
      </c>
      <c r="H105" s="24">
        <f t="shared" si="23"/>
        <v>1509411.0799999998</v>
      </c>
      <c r="I105" s="24">
        <f t="shared" si="23"/>
        <v>551596.71</v>
      </c>
      <c r="J105" s="24">
        <f t="shared" si="23"/>
        <v>927151.3200000001</v>
      </c>
      <c r="K105" s="48">
        <f>SUM(B105:J105)</f>
        <v>15021445.57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15200594.770000003</v>
      </c>
      <c r="L112" s="54"/>
    </row>
    <row r="113" spans="1:11" ht="18.75" customHeight="1">
      <c r="A113" s="26" t="s">
        <v>71</v>
      </c>
      <c r="B113" s="27">
        <v>176807.1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176807.1</v>
      </c>
    </row>
    <row r="114" spans="1:11" ht="18.75" customHeight="1">
      <c r="A114" s="26" t="s">
        <v>72</v>
      </c>
      <c r="B114" s="27">
        <v>1169562.77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1169562.77</v>
      </c>
    </row>
    <row r="115" spans="1:11" ht="18.75" customHeight="1">
      <c r="A115" s="26" t="s">
        <v>73</v>
      </c>
      <c r="B115" s="40">
        <v>0</v>
      </c>
      <c r="C115" s="27">
        <f>+C104</f>
        <v>2284118.2699999996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2284118.2699999996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2596902.47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2596902.47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1202297.16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1202297.16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435020.36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435020.36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979007.42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979007.42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74386.74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74386.74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573008.16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573008.16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806378.3</v>
      </c>
      <c r="H122" s="40">
        <v>0</v>
      </c>
      <c r="I122" s="40">
        <v>0</v>
      </c>
      <c r="J122" s="40">
        <v>0</v>
      </c>
      <c r="K122" s="41">
        <f t="shared" si="25"/>
        <v>806378.3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62461.08</v>
      </c>
      <c r="H123" s="40">
        <v>0</v>
      </c>
      <c r="I123" s="40">
        <v>0</v>
      </c>
      <c r="J123" s="40">
        <v>0</v>
      </c>
      <c r="K123" s="41">
        <f t="shared" si="25"/>
        <v>62461.08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399501.13</v>
      </c>
      <c r="H124" s="40">
        <v>0</v>
      </c>
      <c r="I124" s="40">
        <v>0</v>
      </c>
      <c r="J124" s="40">
        <v>0</v>
      </c>
      <c r="K124" s="41">
        <f t="shared" si="25"/>
        <v>399501.13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389258.05</v>
      </c>
      <c r="H125" s="40">
        <v>0</v>
      </c>
      <c r="I125" s="40">
        <v>0</v>
      </c>
      <c r="J125" s="40">
        <v>0</v>
      </c>
      <c r="K125" s="41">
        <f t="shared" si="25"/>
        <v>389258.05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1029447.85</v>
      </c>
      <c r="H126" s="40">
        <v>0</v>
      </c>
      <c r="I126" s="40">
        <v>0</v>
      </c>
      <c r="J126" s="40">
        <v>0</v>
      </c>
      <c r="K126" s="41">
        <f t="shared" si="25"/>
        <v>1029447.85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550520.57</v>
      </c>
      <c r="I127" s="40">
        <v>0</v>
      </c>
      <c r="J127" s="40">
        <v>0</v>
      </c>
      <c r="K127" s="41">
        <f t="shared" si="25"/>
        <v>550520.57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979146.9</v>
      </c>
      <c r="I128" s="40">
        <v>0</v>
      </c>
      <c r="J128" s="40">
        <v>0</v>
      </c>
      <c r="K128" s="41">
        <f t="shared" si="25"/>
        <v>979146.9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551596.71</v>
      </c>
      <c r="J129" s="40">
        <v>0</v>
      </c>
      <c r="K129" s="41">
        <f t="shared" si="25"/>
        <v>551596.71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941173.73</v>
      </c>
      <c r="K130" s="44">
        <f t="shared" si="25"/>
        <v>941173.73</v>
      </c>
    </row>
    <row r="131" spans="1:11" ht="18.75" customHeight="1">
      <c r="A131" s="85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2016-10-10T18:39:29Z</dcterms:modified>
  <cp:category/>
  <cp:version/>
  <cp:contentType/>
  <cp:contentStatus/>
</cp:coreProperties>
</file>