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<sst xmlns="http://schemas.openxmlformats.org/spreadsheetml/2006/main" count="134" uniqueCount="134">
  <si>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</si>
  <si>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</si>
  <si>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</si>
  <si>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</si>
  <si>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</si>
  <si>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</si>
  <si>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</si>
  <si>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</si>
  <si>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</si>
  <si>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</si>
  <si>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</si>
  <si>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</si>
  <si>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</si>
  <si>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</si>
  <si>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</si>
  <si>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</si>
  <si>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</si>
  <si>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</si>
  <si>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</si>
  <si>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</si>
  <si>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</si>
  <si>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</si>
  <si>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</si>
  <si>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</si>
  <si>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</si>
  <si>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</si>
  <si>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</si>
  <si>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</si>
  <si>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</si>
  <si>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</si>
  <si>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</si>
  <si>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</si>
  <si>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</si>
  <si>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</si>
  <si>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</si>
  <si>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</si>
  <si>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</si>
  <si>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</si>
  <si>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</si>
  <si>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</si>
  <si>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</si>
  <si>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</si>
  <si>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</si>
  <si>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</si>
  <si>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</si>
  <si>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</si>
  <si>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</si>
  <si>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</si>
  <si>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</si>
  <si>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</si>
  <si>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</si>
  <si>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</si>
  <si>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</si>
  <si>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</si>
  <si>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</si>
  <si>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</si>
  <si>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</si>
  <si>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</si>
  <si>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</si>
  <si>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</si>
  <si>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</si>
  <si>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</si>
  <si>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</si>
  <si>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</si>
  <si>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</si>
  <si>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</si>
  <si>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</si>
  <si>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</si>
  <si>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</si>
  <si>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</si>
  <si>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</si>
  <si>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</si>
  <si>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</si>
  <si>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</si>
  <si>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</si>
  <si>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</si>
  <si>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</si>
  <si>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</si>
  <si>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</si>
  <si>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</si>
  <si>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</si>
  <si>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</si>
  <si>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</si>
  <si>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</si>
  <si>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</si>
  <si>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</si>
  <si>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</si>
  <si>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</si>
  <si>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</si>
  <si>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</si>
  <si>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</si>
  <si>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</si>
  <si>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</si>
  <si>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</si>
  <si>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</si>
  <si>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</si>
  <si>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</si>
  <si>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</si>
  <si>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</si>
  <si>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</si>
  <si>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</si>
  <si>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</si>
  <si>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</si>
  <si>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</si>
  <si>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</si>
  <si>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</si>
  <si>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</si>
  <si>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</si>
  <si>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</si>
  <si>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</si>
  <si>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</si>
  <si>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</si>
  <si>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</si>
  <si>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</si>
  <si>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</si>
  <si>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</si>
  <si>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</si>
  <si>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</si>
  <si>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</si>
  <si>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</si>
  <si>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</si>
  <si>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</si>
  <si>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</si>
  <si>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</si>
  <si>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</si>
  <si>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</si>
  <si>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</si>
  <si>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</si>
  <si>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</si>
  <si>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</si>
  <si>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</si>
  <si>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</si>
  <si>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</si>
  <si>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30/09/16 - VENCIMENTO 13/10/16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</si>
</sst>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599265</v>
      </c>
      <c r="C7" s="9">
        <f t="shared" si="0"/>
        <v>754951</v>
      </c>
      <c r="D7" s="9">
        <f t="shared" si="0"/>
        <v>785553</v>
      </c>
      <c r="E7" s="9">
        <f t="shared" si="0"/>
        <v>526320</v>
      </c>
      <c r="F7" s="9">
        <f t="shared" si="0"/>
        <v>719307</v>
      </c>
      <c r="G7" s="9">
        <f t="shared" si="0"/>
        <v>1199498</v>
      </c>
      <c r="H7" s="9">
        <f t="shared" si="0"/>
        <v>557169</v>
      </c>
      <c r="I7" s="9">
        <f t="shared" si="0"/>
        <v>120876</v>
      </c>
      <c r="J7" s="9">
        <f t="shared" si="0"/>
        <v>326155</v>
      </c>
      <c r="K7" s="9">
        <f t="shared" si="0"/>
        <v>5589094</v>
      </c>
      <c r="L7" s="52"/>
    </row>
    <row r="8" spans="1:11" ht="17.25" customHeight="1">
      <c r="A8" s="10" t="s">
        <v>99</v>
      </c>
      <c r="B8" s="11">
        <f>B9+B12+B16</f>
        <v>292906</v>
      </c>
      <c r="C8" s="11">
        <f aca="true" t="shared" si="1" ref="C8:J8">C9+C12+C16</f>
        <v>378836</v>
      </c>
      <c r="D8" s="11">
        <f t="shared" si="1"/>
        <v>370073</v>
      </c>
      <c r="E8" s="11">
        <f t="shared" si="1"/>
        <v>267424</v>
      </c>
      <c r="F8" s="11">
        <f t="shared" si="1"/>
        <v>352082</v>
      </c>
      <c r="G8" s="11">
        <f t="shared" si="1"/>
        <v>589924</v>
      </c>
      <c r="H8" s="11">
        <f t="shared" si="1"/>
        <v>298409</v>
      </c>
      <c r="I8" s="11">
        <f t="shared" si="1"/>
        <v>54734</v>
      </c>
      <c r="J8" s="11">
        <f t="shared" si="1"/>
        <v>151961</v>
      </c>
      <c r="K8" s="11">
        <f>SUM(B8:J8)</f>
        <v>2756349</v>
      </c>
    </row>
    <row r="9" spans="1:11" ht="17.25" customHeight="1">
      <c r="A9" s="15" t="s">
        <v>17</v>
      </c>
      <c r="B9" s="13">
        <f>+B10+B11</f>
        <v>37035</v>
      </c>
      <c r="C9" s="13">
        <f aca="true" t="shared" si="2" ref="C9:J9">+C10+C11</f>
        <v>50418</v>
      </c>
      <c r="D9" s="13">
        <f t="shared" si="2"/>
        <v>43533</v>
      </c>
      <c r="E9" s="13">
        <f t="shared" si="2"/>
        <v>32961</v>
      </c>
      <c r="F9" s="13">
        <f t="shared" si="2"/>
        <v>39825</v>
      </c>
      <c r="G9" s="13">
        <f t="shared" si="2"/>
        <v>50643</v>
      </c>
      <c r="H9" s="13">
        <f t="shared" si="2"/>
        <v>45903</v>
      </c>
      <c r="I9" s="13">
        <f t="shared" si="2"/>
        <v>8020</v>
      </c>
      <c r="J9" s="13">
        <f t="shared" si="2"/>
        <v>16456</v>
      </c>
      <c r="K9" s="11">
        <f>SUM(B9:J9)</f>
        <v>324794</v>
      </c>
    </row>
    <row r="10" spans="1:11" ht="17.25" customHeight="1">
      <c r="A10" s="29" t="s">
        <v>18</v>
      </c>
      <c r="B10" s="13">
        <v>37035</v>
      </c>
      <c r="C10" s="13">
        <v>50418</v>
      </c>
      <c r="D10" s="13">
        <v>43533</v>
      </c>
      <c r="E10" s="13">
        <v>32961</v>
      </c>
      <c r="F10" s="13">
        <v>39825</v>
      </c>
      <c r="G10" s="13">
        <v>50643</v>
      </c>
      <c r="H10" s="13">
        <v>45903</v>
      </c>
      <c r="I10" s="13">
        <v>8020</v>
      </c>
      <c r="J10" s="13">
        <v>16456</v>
      </c>
      <c r="K10" s="11">
        <f>SUM(B10:J10)</f>
        <v>324794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215918</v>
      </c>
      <c r="C12" s="17">
        <f t="shared" si="3"/>
        <v>279732</v>
      </c>
      <c r="D12" s="17">
        <f t="shared" si="3"/>
        <v>277665</v>
      </c>
      <c r="E12" s="17">
        <f t="shared" si="3"/>
        <v>199590</v>
      </c>
      <c r="F12" s="17">
        <f t="shared" si="3"/>
        <v>258231</v>
      </c>
      <c r="G12" s="17">
        <f t="shared" si="3"/>
        <v>443646</v>
      </c>
      <c r="H12" s="17">
        <f t="shared" si="3"/>
        <v>215986</v>
      </c>
      <c r="I12" s="17">
        <f t="shared" si="3"/>
        <v>39057</v>
      </c>
      <c r="J12" s="17">
        <f t="shared" si="3"/>
        <v>115044</v>
      </c>
      <c r="K12" s="11">
        <f aca="true" t="shared" si="4" ref="K12:K27">SUM(B12:J12)</f>
        <v>2044869</v>
      </c>
    </row>
    <row r="13" spans="1:13" ht="17.25" customHeight="1">
      <c r="A13" s="14" t="s">
        <v>20</v>
      </c>
      <c r="B13" s="13">
        <v>104407</v>
      </c>
      <c r="C13" s="13">
        <v>145681</v>
      </c>
      <c r="D13" s="13">
        <v>148504</v>
      </c>
      <c r="E13" s="13">
        <v>103891</v>
      </c>
      <c r="F13" s="13">
        <v>132192</v>
      </c>
      <c r="G13" s="13">
        <v>214062</v>
      </c>
      <c r="H13" s="13">
        <v>100697</v>
      </c>
      <c r="I13" s="13">
        <v>22014</v>
      </c>
      <c r="J13" s="13">
        <v>61266</v>
      </c>
      <c r="K13" s="11">
        <f t="shared" si="4"/>
        <v>1032714</v>
      </c>
      <c r="L13" s="52"/>
      <c r="M13" s="53"/>
    </row>
    <row r="14" spans="1:12" ht="17.25" customHeight="1">
      <c r="A14" s="14" t="s">
        <v>21</v>
      </c>
      <c r="B14" s="13">
        <v>103305</v>
      </c>
      <c r="C14" s="13">
        <v>121488</v>
      </c>
      <c r="D14" s="13">
        <v>120108</v>
      </c>
      <c r="E14" s="13">
        <v>87577</v>
      </c>
      <c r="F14" s="13">
        <v>117744</v>
      </c>
      <c r="G14" s="13">
        <v>216458</v>
      </c>
      <c r="H14" s="13">
        <v>101469</v>
      </c>
      <c r="I14" s="13">
        <v>14857</v>
      </c>
      <c r="J14" s="13">
        <v>50783</v>
      </c>
      <c r="K14" s="11">
        <f t="shared" si="4"/>
        <v>933789</v>
      </c>
      <c r="L14" s="52"/>
    </row>
    <row r="15" spans="1:11" ht="17.25" customHeight="1">
      <c r="A15" s="14" t="s">
        <v>22</v>
      </c>
      <c r="B15" s="13">
        <v>8206</v>
      </c>
      <c r="C15" s="13">
        <v>12563</v>
      </c>
      <c r="D15" s="13">
        <v>9053</v>
      </c>
      <c r="E15" s="13">
        <v>8122</v>
      </c>
      <c r="F15" s="13">
        <v>8295</v>
      </c>
      <c r="G15" s="13">
        <v>13126</v>
      </c>
      <c r="H15" s="13">
        <v>13820</v>
      </c>
      <c r="I15" s="13">
        <v>2186</v>
      </c>
      <c r="J15" s="13">
        <v>2995</v>
      </c>
      <c r="K15" s="11">
        <f t="shared" si="4"/>
        <v>78366</v>
      </c>
    </row>
    <row r="16" spans="1:11" ht="17.25" customHeight="1">
      <c r="A16" s="15" t="s">
        <v>95</v>
      </c>
      <c r="B16" s="13">
        <f>B17+B18+B19</f>
        <v>39953</v>
      </c>
      <c r="C16" s="13">
        <f aca="true" t="shared" si="5" ref="C16:J16">C17+C18+C19</f>
        <v>48686</v>
      </c>
      <c r="D16" s="13">
        <f t="shared" si="5"/>
        <v>48875</v>
      </c>
      <c r="E16" s="13">
        <f t="shared" si="5"/>
        <v>34873</v>
      </c>
      <c r="F16" s="13">
        <f t="shared" si="5"/>
        <v>54026</v>
      </c>
      <c r="G16" s="13">
        <f t="shared" si="5"/>
        <v>95635</v>
      </c>
      <c r="H16" s="13">
        <f t="shared" si="5"/>
        <v>36520</v>
      </c>
      <c r="I16" s="13">
        <f t="shared" si="5"/>
        <v>7657</v>
      </c>
      <c r="J16" s="13">
        <f t="shared" si="5"/>
        <v>20461</v>
      </c>
      <c r="K16" s="11">
        <f t="shared" si="4"/>
        <v>386686</v>
      </c>
    </row>
    <row r="17" spans="1:11" ht="17.25" customHeight="1">
      <c r="A17" s="14" t="s">
        <v>96</v>
      </c>
      <c r="B17" s="13">
        <v>22891</v>
      </c>
      <c r="C17" s="13">
        <v>30410</v>
      </c>
      <c r="D17" s="13">
        <v>28882</v>
      </c>
      <c r="E17" s="13">
        <v>20707</v>
      </c>
      <c r="F17" s="13">
        <v>31945</v>
      </c>
      <c r="G17" s="13">
        <v>53710</v>
      </c>
      <c r="H17" s="13">
        <v>22354</v>
      </c>
      <c r="I17" s="13">
        <v>4927</v>
      </c>
      <c r="J17" s="13">
        <v>11888</v>
      </c>
      <c r="K17" s="11">
        <f t="shared" si="4"/>
        <v>227714</v>
      </c>
    </row>
    <row r="18" spans="1:11" ht="17.25" customHeight="1">
      <c r="A18" s="14" t="s">
        <v>97</v>
      </c>
      <c r="B18" s="13">
        <v>14827</v>
      </c>
      <c r="C18" s="13">
        <v>15237</v>
      </c>
      <c r="D18" s="13">
        <v>18058</v>
      </c>
      <c r="E18" s="13">
        <v>12398</v>
      </c>
      <c r="F18" s="13">
        <v>20121</v>
      </c>
      <c r="G18" s="13">
        <v>38578</v>
      </c>
      <c r="H18" s="13">
        <v>11159</v>
      </c>
      <c r="I18" s="13">
        <v>2271</v>
      </c>
      <c r="J18" s="13">
        <v>7828</v>
      </c>
      <c r="K18" s="11">
        <f t="shared" si="4"/>
        <v>140477</v>
      </c>
    </row>
    <row r="19" spans="1:11" ht="17.25" customHeight="1">
      <c r="A19" s="14" t="s">
        <v>98</v>
      </c>
      <c r="B19" s="13">
        <v>2235</v>
      </c>
      <c r="C19" s="13">
        <v>3039</v>
      </c>
      <c r="D19" s="13">
        <v>1935</v>
      </c>
      <c r="E19" s="13">
        <v>1768</v>
      </c>
      <c r="F19" s="13">
        <v>1960</v>
      </c>
      <c r="G19" s="13">
        <v>3347</v>
      </c>
      <c r="H19" s="13">
        <v>3007</v>
      </c>
      <c r="I19" s="13">
        <v>459</v>
      </c>
      <c r="J19" s="13">
        <v>745</v>
      </c>
      <c r="K19" s="11">
        <f t="shared" si="4"/>
        <v>18495</v>
      </c>
    </row>
    <row r="20" spans="1:11" ht="17.25" customHeight="1">
      <c r="A20" s="16" t="s">
        <v>23</v>
      </c>
      <c r="B20" s="11">
        <f>+B21+B22+B23</f>
        <v>156003</v>
      </c>
      <c r="C20" s="11">
        <f aca="true" t="shared" si="6" ref="C20:J20">+C21+C22+C23</f>
        <v>173653</v>
      </c>
      <c r="D20" s="11">
        <f t="shared" si="6"/>
        <v>198101</v>
      </c>
      <c r="E20" s="11">
        <f t="shared" si="6"/>
        <v>126051</v>
      </c>
      <c r="F20" s="11">
        <f t="shared" si="6"/>
        <v>198543</v>
      </c>
      <c r="G20" s="11">
        <f t="shared" si="6"/>
        <v>368382</v>
      </c>
      <c r="H20" s="11">
        <f t="shared" si="6"/>
        <v>132906</v>
      </c>
      <c r="I20" s="11">
        <f t="shared" si="6"/>
        <v>31214</v>
      </c>
      <c r="J20" s="11">
        <f t="shared" si="6"/>
        <v>77438</v>
      </c>
      <c r="K20" s="11">
        <f t="shared" si="4"/>
        <v>1462291</v>
      </c>
    </row>
    <row r="21" spans="1:12" ht="17.25" customHeight="1">
      <c r="A21" s="12" t="s">
        <v>24</v>
      </c>
      <c r="B21" s="13">
        <v>84588</v>
      </c>
      <c r="C21" s="13">
        <v>103359</v>
      </c>
      <c r="D21" s="13">
        <v>119558</v>
      </c>
      <c r="E21" s="13">
        <v>74102</v>
      </c>
      <c r="F21" s="13">
        <v>113794</v>
      </c>
      <c r="G21" s="13">
        <v>195362</v>
      </c>
      <c r="H21" s="13">
        <v>75021</v>
      </c>
      <c r="I21" s="13">
        <v>19792</v>
      </c>
      <c r="J21" s="13">
        <v>45442</v>
      </c>
      <c r="K21" s="11">
        <f t="shared" si="4"/>
        <v>831018</v>
      </c>
      <c r="L21" s="52"/>
    </row>
    <row r="22" spans="1:12" ht="17.25" customHeight="1">
      <c r="A22" s="12" t="s">
        <v>25</v>
      </c>
      <c r="B22" s="13">
        <v>67635</v>
      </c>
      <c r="C22" s="13">
        <v>65582</v>
      </c>
      <c r="D22" s="13">
        <v>74487</v>
      </c>
      <c r="E22" s="13">
        <v>49028</v>
      </c>
      <c r="F22" s="13">
        <v>81037</v>
      </c>
      <c r="G22" s="13">
        <v>166408</v>
      </c>
      <c r="H22" s="13">
        <v>53119</v>
      </c>
      <c r="I22" s="13">
        <v>10535</v>
      </c>
      <c r="J22" s="13">
        <v>30653</v>
      </c>
      <c r="K22" s="11">
        <f t="shared" si="4"/>
        <v>598484</v>
      </c>
      <c r="L22" s="52"/>
    </row>
    <row r="23" spans="1:11" ht="17.25" customHeight="1">
      <c r="A23" s="12" t="s">
        <v>26</v>
      </c>
      <c r="B23" s="13">
        <v>3780</v>
      </c>
      <c r="C23" s="13">
        <v>4712</v>
      </c>
      <c r="D23" s="13">
        <v>4056</v>
      </c>
      <c r="E23" s="13">
        <v>2921</v>
      </c>
      <c r="F23" s="13">
        <v>3712</v>
      </c>
      <c r="G23" s="13">
        <v>6612</v>
      </c>
      <c r="H23" s="13">
        <v>4766</v>
      </c>
      <c r="I23" s="13">
        <v>887</v>
      </c>
      <c r="J23" s="13">
        <v>1343</v>
      </c>
      <c r="K23" s="11">
        <f t="shared" si="4"/>
        <v>32789</v>
      </c>
    </row>
    <row r="24" spans="1:11" ht="17.25" customHeight="1">
      <c r="A24" s="16" t="s">
        <v>27</v>
      </c>
      <c r="B24" s="13">
        <f>+B25+B26</f>
        <v>150356</v>
      </c>
      <c r="C24" s="13">
        <f aca="true" t="shared" si="7" ref="C24:J24">+C25+C26</f>
        <v>202462</v>
      </c>
      <c r="D24" s="13">
        <f t="shared" si="7"/>
        <v>217379</v>
      </c>
      <c r="E24" s="13">
        <f t="shared" si="7"/>
        <v>132845</v>
      </c>
      <c r="F24" s="13">
        <f t="shared" si="7"/>
        <v>168682</v>
      </c>
      <c r="G24" s="13">
        <f t="shared" si="7"/>
        <v>241192</v>
      </c>
      <c r="H24" s="13">
        <f t="shared" si="7"/>
        <v>117429</v>
      </c>
      <c r="I24" s="13">
        <f t="shared" si="7"/>
        <v>34928</v>
      </c>
      <c r="J24" s="13">
        <f t="shared" si="7"/>
        <v>96756</v>
      </c>
      <c r="K24" s="11">
        <f t="shared" si="4"/>
        <v>1362029</v>
      </c>
    </row>
    <row r="25" spans="1:12" ht="17.25" customHeight="1">
      <c r="A25" s="12" t="s">
        <v>131</v>
      </c>
      <c r="B25" s="13">
        <v>68119</v>
      </c>
      <c r="C25" s="13">
        <v>101634</v>
      </c>
      <c r="D25" s="13">
        <v>115110</v>
      </c>
      <c r="E25" s="13">
        <v>69783</v>
      </c>
      <c r="F25" s="13">
        <v>80997</v>
      </c>
      <c r="G25" s="13">
        <v>108587</v>
      </c>
      <c r="H25" s="13">
        <v>54493</v>
      </c>
      <c r="I25" s="13">
        <v>20748</v>
      </c>
      <c r="J25" s="13">
        <v>50110</v>
      </c>
      <c r="K25" s="11">
        <f t="shared" si="4"/>
        <v>669581</v>
      </c>
      <c r="L25" s="52"/>
    </row>
    <row r="26" spans="1:12" ht="17.25" customHeight="1">
      <c r="A26" s="12" t="s">
        <v>132</v>
      </c>
      <c r="B26" s="13">
        <v>82237</v>
      </c>
      <c r="C26" s="13">
        <v>100828</v>
      </c>
      <c r="D26" s="13">
        <v>102269</v>
      </c>
      <c r="E26" s="13">
        <v>63062</v>
      </c>
      <c r="F26" s="13">
        <v>87685</v>
      </c>
      <c r="G26" s="13">
        <v>132605</v>
      </c>
      <c r="H26" s="13">
        <v>62936</v>
      </c>
      <c r="I26" s="13">
        <v>14180</v>
      </c>
      <c r="J26" s="13">
        <v>46646</v>
      </c>
      <c r="K26" s="11">
        <f t="shared" si="4"/>
        <v>692448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8425</v>
      </c>
      <c r="I27" s="11">
        <v>0</v>
      </c>
      <c r="J27" s="11">
        <v>0</v>
      </c>
      <c r="K27" s="11">
        <f t="shared" si="4"/>
        <v>8425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8404.83</v>
      </c>
      <c r="I35" s="19">
        <v>0</v>
      </c>
      <c r="J35" s="19">
        <v>0</v>
      </c>
      <c r="K35" s="23">
        <f>SUM(B35:J35)</f>
        <v>8404.83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1685123.5299999998</v>
      </c>
      <c r="C47" s="22">
        <f aca="true" t="shared" si="12" ref="C47:H47">+C48+C57</f>
        <v>2372722.3600000003</v>
      </c>
      <c r="D47" s="22">
        <f t="shared" si="12"/>
        <v>2777424.4099999997</v>
      </c>
      <c r="E47" s="22">
        <f t="shared" si="12"/>
        <v>1590237.8099999998</v>
      </c>
      <c r="F47" s="22">
        <f t="shared" si="12"/>
        <v>2144475.14</v>
      </c>
      <c r="G47" s="22">
        <f t="shared" si="12"/>
        <v>3013831.3899999997</v>
      </c>
      <c r="H47" s="22">
        <f t="shared" si="12"/>
        <v>1617800.6500000001</v>
      </c>
      <c r="I47" s="22">
        <f>+I48+I57</f>
        <v>611646.6599999999</v>
      </c>
      <c r="J47" s="22">
        <f>+J48+J57</f>
        <v>993954.29</v>
      </c>
      <c r="K47" s="22">
        <f>SUM(B47:J47)</f>
        <v>16807216.240000002</v>
      </c>
    </row>
    <row r="48" spans="1:11" ht="17.25" customHeight="1">
      <c r="A48" s="16" t="s">
        <v>113</v>
      </c>
      <c r="B48" s="23">
        <f>SUM(B49:B56)</f>
        <v>1666213.0899999999</v>
      </c>
      <c r="C48" s="23">
        <f aca="true" t="shared" si="13" ref="C48:J48">SUM(C49:C56)</f>
        <v>2348835.2500000005</v>
      </c>
      <c r="D48" s="23">
        <f t="shared" si="13"/>
        <v>2751579.2699999996</v>
      </c>
      <c r="E48" s="23">
        <f t="shared" si="13"/>
        <v>1567520.8399999999</v>
      </c>
      <c r="F48" s="23">
        <f t="shared" si="13"/>
        <v>2120691.48</v>
      </c>
      <c r="G48" s="23">
        <f t="shared" si="13"/>
        <v>2984104.32</v>
      </c>
      <c r="H48" s="23">
        <f t="shared" si="13"/>
        <v>1597544.2600000002</v>
      </c>
      <c r="I48" s="23">
        <f t="shared" si="13"/>
        <v>611646.6599999999</v>
      </c>
      <c r="J48" s="23">
        <f t="shared" si="13"/>
        <v>979931.88</v>
      </c>
      <c r="K48" s="23">
        <f aca="true" t="shared" si="14" ref="K48:K57">SUM(B48:J48)</f>
        <v>16628067.05</v>
      </c>
    </row>
    <row r="49" spans="1:11" ht="17.25" customHeight="1">
      <c r="A49" s="34" t="s">
        <v>44</v>
      </c>
      <c r="B49" s="23">
        <f aca="true" t="shared" si="15" ref="B49:H49">ROUND(B30*B7,2)</f>
        <v>1664997.88</v>
      </c>
      <c r="C49" s="23">
        <f t="shared" si="15"/>
        <v>2341556.02</v>
      </c>
      <c r="D49" s="23">
        <f t="shared" si="15"/>
        <v>2749121.28</v>
      </c>
      <c r="E49" s="23">
        <f t="shared" si="15"/>
        <v>1566486.22</v>
      </c>
      <c r="F49" s="23">
        <f t="shared" si="15"/>
        <v>2118790.7</v>
      </c>
      <c r="G49" s="23">
        <f t="shared" si="15"/>
        <v>2981352.28</v>
      </c>
      <c r="H49" s="23">
        <f t="shared" si="15"/>
        <v>1587987.37</v>
      </c>
      <c r="I49" s="23">
        <f>ROUND(I30*I7,2)</f>
        <v>610580.94</v>
      </c>
      <c r="J49" s="23">
        <f>ROUND(J30*J7,2)</f>
        <v>977714.84</v>
      </c>
      <c r="K49" s="23">
        <f t="shared" si="14"/>
        <v>16598587.53</v>
      </c>
    </row>
    <row r="50" spans="1:11" ht="17.25" customHeight="1">
      <c r="A50" s="34" t="s">
        <v>45</v>
      </c>
      <c r="B50" s="19">
        <v>0</v>
      </c>
      <c r="C50" s="23">
        <f>ROUND(C31*C7,2)</f>
        <v>5204.77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5204.77</v>
      </c>
    </row>
    <row r="51" spans="1:11" ht="17.25" customHeight="1">
      <c r="A51" s="66" t="s">
        <v>106</v>
      </c>
      <c r="B51" s="67">
        <f aca="true" t="shared" si="16" ref="B51:H51">ROUND(B32*B7,2)</f>
        <v>-2876.47</v>
      </c>
      <c r="C51" s="67">
        <f t="shared" si="16"/>
        <v>-3699.26</v>
      </c>
      <c r="D51" s="67">
        <f t="shared" si="16"/>
        <v>-3927.77</v>
      </c>
      <c r="E51" s="67">
        <f t="shared" si="16"/>
        <v>-2410.78</v>
      </c>
      <c r="F51" s="67">
        <f t="shared" si="16"/>
        <v>-3380.74</v>
      </c>
      <c r="G51" s="67">
        <f t="shared" si="16"/>
        <v>-4678.04</v>
      </c>
      <c r="H51" s="67">
        <f t="shared" si="16"/>
        <v>-2562.98</v>
      </c>
      <c r="I51" s="19">
        <v>0</v>
      </c>
      <c r="J51" s="19">
        <v>0</v>
      </c>
      <c r="K51" s="67">
        <f>SUM(B51:J51)</f>
        <v>-23536.04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8404.83</v>
      </c>
      <c r="I53" s="31">
        <f>+I35</f>
        <v>0</v>
      </c>
      <c r="J53" s="31">
        <f>+J35</f>
        <v>0</v>
      </c>
      <c r="K53" s="23">
        <f t="shared" si="14"/>
        <v>8404.83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-238367.33999999997</v>
      </c>
      <c r="C61" s="35">
        <f t="shared" si="17"/>
        <v>-229061.36999999997</v>
      </c>
      <c r="D61" s="35">
        <f t="shared" si="17"/>
        <v>-270353.7</v>
      </c>
      <c r="E61" s="35">
        <f t="shared" si="17"/>
        <v>-331116</v>
      </c>
      <c r="F61" s="35">
        <f t="shared" si="17"/>
        <v>-321373.68000000005</v>
      </c>
      <c r="G61" s="35">
        <f t="shared" si="17"/>
        <v>-328602.97</v>
      </c>
      <c r="H61" s="35">
        <f t="shared" si="17"/>
        <v>-211782.31</v>
      </c>
      <c r="I61" s="35">
        <f t="shared" si="17"/>
        <v>-99841.27</v>
      </c>
      <c r="J61" s="35">
        <f t="shared" si="17"/>
        <v>-78780.18000000001</v>
      </c>
      <c r="K61" s="35">
        <f>SUM(B61:J61)</f>
        <v>-2109278.82</v>
      </c>
    </row>
    <row r="62" spans="1:11" ht="18.75" customHeight="1">
      <c r="A62" s="16" t="s">
        <v>75</v>
      </c>
      <c r="B62" s="35">
        <f aca="true" t="shared" si="18" ref="B62:J62">B63+B64+B65+B66+B67+B68</f>
        <v>-207792.91999999998</v>
      </c>
      <c r="C62" s="35">
        <f t="shared" si="18"/>
        <v>-194305.68999999997</v>
      </c>
      <c r="D62" s="35">
        <f t="shared" si="18"/>
        <v>-192392.68</v>
      </c>
      <c r="E62" s="35">
        <f t="shared" si="18"/>
        <v>-282320.18</v>
      </c>
      <c r="F62" s="35">
        <f t="shared" si="18"/>
        <v>-263569.9</v>
      </c>
      <c r="G62" s="35">
        <f t="shared" si="18"/>
        <v>-272589.48</v>
      </c>
      <c r="H62" s="35">
        <f t="shared" si="18"/>
        <v>-174431.4</v>
      </c>
      <c r="I62" s="35">
        <f t="shared" si="18"/>
        <v>-30476</v>
      </c>
      <c r="J62" s="35">
        <f t="shared" si="18"/>
        <v>-62532.8</v>
      </c>
      <c r="K62" s="35">
        <f aca="true" t="shared" si="19" ref="K62:K91">SUM(B62:J62)</f>
        <v>-1680411.05</v>
      </c>
    </row>
    <row r="63" spans="1:11" ht="18.75" customHeight="1">
      <c r="A63" s="12" t="s">
        <v>76</v>
      </c>
      <c r="B63" s="35">
        <f>-ROUND(B9*$D$3,2)</f>
        <v>-140733</v>
      </c>
      <c r="C63" s="35">
        <f aca="true" t="shared" si="20" ref="C63:J63">-ROUND(C9*$D$3,2)</f>
        <v>-191588.4</v>
      </c>
      <c r="D63" s="35">
        <f t="shared" si="20"/>
        <v>-165425.4</v>
      </c>
      <c r="E63" s="35">
        <f t="shared" si="20"/>
        <v>-125251.8</v>
      </c>
      <c r="F63" s="35">
        <f t="shared" si="20"/>
        <v>-151335</v>
      </c>
      <c r="G63" s="35">
        <f t="shared" si="20"/>
        <v>-192443.4</v>
      </c>
      <c r="H63" s="35">
        <f t="shared" si="20"/>
        <v>-174431.4</v>
      </c>
      <c r="I63" s="35">
        <f t="shared" si="20"/>
        <v>-30476</v>
      </c>
      <c r="J63" s="35">
        <f t="shared" si="20"/>
        <v>-62532.8</v>
      </c>
      <c r="K63" s="35">
        <f t="shared" si="19"/>
        <v>-1234217.2000000002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-896.8</v>
      </c>
      <c r="C65" s="35">
        <v>-117.8</v>
      </c>
      <c r="D65" s="35">
        <v>-247</v>
      </c>
      <c r="E65" s="35">
        <v>-1402.2</v>
      </c>
      <c r="F65" s="35">
        <v>-642.2</v>
      </c>
      <c r="G65" s="35">
        <v>-543.4</v>
      </c>
      <c r="H65" s="19">
        <v>0</v>
      </c>
      <c r="I65" s="19">
        <v>0</v>
      </c>
      <c r="J65" s="19">
        <v>0</v>
      </c>
      <c r="K65" s="35">
        <f t="shared" si="19"/>
        <v>-3849.4</v>
      </c>
    </row>
    <row r="66" spans="1:11" ht="18.75" customHeight="1">
      <c r="A66" s="12" t="s">
        <v>107</v>
      </c>
      <c r="B66" s="35">
        <v>-532</v>
      </c>
      <c r="C66" s="35">
        <v>-532</v>
      </c>
      <c r="D66" s="35">
        <v>-505.4</v>
      </c>
      <c r="E66" s="35">
        <v>-558.6</v>
      </c>
      <c r="F66" s="35">
        <v>-79.8</v>
      </c>
      <c r="G66" s="35">
        <v>-665</v>
      </c>
      <c r="H66" s="19">
        <v>0</v>
      </c>
      <c r="I66" s="19">
        <v>0</v>
      </c>
      <c r="J66" s="19">
        <v>0</v>
      </c>
      <c r="K66" s="35">
        <f t="shared" si="19"/>
        <v>-2872.8</v>
      </c>
    </row>
    <row r="67" spans="1:11" ht="18.75" customHeight="1">
      <c r="A67" s="12" t="s">
        <v>53</v>
      </c>
      <c r="B67" s="35">
        <v>-65631.12</v>
      </c>
      <c r="C67" s="35">
        <v>-2067.49</v>
      </c>
      <c r="D67" s="35">
        <v>-26214.88</v>
      </c>
      <c r="E67" s="35">
        <v>-155107.58</v>
      </c>
      <c r="F67" s="35">
        <v>-111512.9</v>
      </c>
      <c r="G67" s="35">
        <v>-78937.68</v>
      </c>
      <c r="H67" s="19">
        <v>0</v>
      </c>
      <c r="I67" s="19">
        <v>0</v>
      </c>
      <c r="J67" s="19">
        <v>0</v>
      </c>
      <c r="K67" s="35">
        <f t="shared" si="19"/>
        <v>-439471.64999999997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-30574.42</v>
      </c>
      <c r="C69" s="67">
        <f t="shared" si="21"/>
        <v>-34755.68</v>
      </c>
      <c r="D69" s="67">
        <f t="shared" si="21"/>
        <v>-77961.02</v>
      </c>
      <c r="E69" s="67">
        <f t="shared" si="21"/>
        <v>-48795.82</v>
      </c>
      <c r="F69" s="67">
        <f t="shared" si="21"/>
        <v>-57803.78</v>
      </c>
      <c r="G69" s="67">
        <f t="shared" si="21"/>
        <v>-56013.49</v>
      </c>
      <c r="H69" s="67">
        <f t="shared" si="21"/>
        <v>-37350.91</v>
      </c>
      <c r="I69" s="67">
        <f t="shared" si="21"/>
        <v>-69365.27</v>
      </c>
      <c r="J69" s="67">
        <f t="shared" si="21"/>
        <v>-16247.380000000001</v>
      </c>
      <c r="K69" s="67">
        <f t="shared" si="19"/>
        <v>-428867.77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-1103.43</v>
      </c>
      <c r="E72" s="19">
        <v>0</v>
      </c>
      <c r="F72" s="35">
        <v>-393.43</v>
      </c>
      <c r="G72" s="19">
        <v>0</v>
      </c>
      <c r="H72" s="19">
        <v>0</v>
      </c>
      <c r="I72" s="47">
        <v>-2351.46</v>
      </c>
      <c r="J72" s="19">
        <v>0</v>
      </c>
      <c r="K72" s="67">
        <f t="shared" si="19"/>
        <v>-3848.32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-21065.23</v>
      </c>
      <c r="D74" s="35">
        <v>-19913.8</v>
      </c>
      <c r="E74" s="35">
        <v>-13964.76</v>
      </c>
      <c r="F74" s="35">
        <v>-19190.47</v>
      </c>
      <c r="G74" s="35">
        <v>-29243.32</v>
      </c>
      <c r="H74" s="35">
        <v>-14319.04</v>
      </c>
      <c r="I74" s="35">
        <v>-5033.81</v>
      </c>
      <c r="J74" s="35">
        <v>-10377.62</v>
      </c>
      <c r="K74" s="67">
        <f t="shared" si="19"/>
        <v>-147619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35">
        <v>-16063.47</v>
      </c>
      <c r="C76" s="35">
        <v>-11383.09</v>
      </c>
      <c r="D76" s="35">
        <v>-56937.76</v>
      </c>
      <c r="E76" s="35">
        <v>-34831.06</v>
      </c>
      <c r="F76" s="35">
        <v>-38219.88</v>
      </c>
      <c r="G76" s="35">
        <v>-26764.14</v>
      </c>
      <c r="H76" s="35">
        <v>-23031.87</v>
      </c>
      <c r="I76" s="35">
        <v>-1980</v>
      </c>
      <c r="J76" s="35">
        <v>-5869.76</v>
      </c>
      <c r="K76" s="67">
        <f t="shared" si="19"/>
        <v>-215081.03000000003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48">
        <v>-2230.94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48">
        <f>SUM(B97:J97)</f>
        <v>-2230.94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1446756.19</v>
      </c>
      <c r="C104" s="24">
        <f t="shared" si="22"/>
        <v>2143660.99</v>
      </c>
      <c r="D104" s="24">
        <f t="shared" si="22"/>
        <v>2507070.7099999995</v>
      </c>
      <c r="E104" s="24">
        <f t="shared" si="22"/>
        <v>1259121.8099999998</v>
      </c>
      <c r="F104" s="24">
        <f t="shared" si="22"/>
        <v>1823101.46</v>
      </c>
      <c r="G104" s="24">
        <f t="shared" si="22"/>
        <v>2685228.4199999995</v>
      </c>
      <c r="H104" s="24">
        <f t="shared" si="22"/>
        <v>1406018.3400000003</v>
      </c>
      <c r="I104" s="24">
        <f>+I105+I106</f>
        <v>511805.3899999999</v>
      </c>
      <c r="J104" s="24">
        <f>+J105+J106</f>
        <v>915174.11</v>
      </c>
      <c r="K104" s="48">
        <f>SUM(B104:J104)</f>
        <v>14697937.42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1427845.75</v>
      </c>
      <c r="C105" s="24">
        <f t="shared" si="23"/>
        <v>2119773.8800000004</v>
      </c>
      <c r="D105" s="24">
        <f t="shared" si="23"/>
        <v>2481225.5699999994</v>
      </c>
      <c r="E105" s="24">
        <f t="shared" si="23"/>
        <v>1236404.8399999999</v>
      </c>
      <c r="F105" s="24">
        <f t="shared" si="23"/>
        <v>1799317.8</v>
      </c>
      <c r="G105" s="24">
        <f t="shared" si="23"/>
        <v>2655501.3499999996</v>
      </c>
      <c r="H105" s="24">
        <f t="shared" si="23"/>
        <v>1385761.9500000004</v>
      </c>
      <c r="I105" s="24">
        <f t="shared" si="23"/>
        <v>511805.3899999999</v>
      </c>
      <c r="J105" s="24">
        <f t="shared" si="23"/>
        <v>901151.7</v>
      </c>
      <c r="K105" s="48">
        <f>SUM(B105:J105)</f>
        <v>14518788.23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14697937.42</v>
      </c>
      <c r="L112" s="54"/>
    </row>
    <row r="113" spans="1:11" ht="18.75" customHeight="1">
      <c r="A113" s="26" t="s">
        <v>71</v>
      </c>
      <c r="B113" s="27">
        <v>189283.94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189283.94</v>
      </c>
    </row>
    <row r="114" spans="1:11" ht="18.75" customHeight="1">
      <c r="A114" s="26" t="s">
        <v>72</v>
      </c>
      <c r="B114" s="27">
        <v>1257472.25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1257472.25</v>
      </c>
    </row>
    <row r="115" spans="1:11" ht="18.75" customHeight="1">
      <c r="A115" s="26" t="s">
        <v>73</v>
      </c>
      <c r="B115" s="40">
        <v>0</v>
      </c>
      <c r="C115" s="27">
        <f>+C104</f>
        <v>2143660.99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2143660.99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2507070.7099999995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2507070.7099999995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1259121.8099999998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1259121.8099999998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352198.5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352198.5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646049.45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646049.45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91991.37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91991.37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732862.14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732862.14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801049.89</v>
      </c>
      <c r="H122" s="40">
        <v>0</v>
      </c>
      <c r="I122" s="40">
        <v>0</v>
      </c>
      <c r="J122" s="40">
        <v>0</v>
      </c>
      <c r="K122" s="41">
        <f t="shared" si="25"/>
        <v>801049.89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62427.7</v>
      </c>
      <c r="H123" s="40">
        <v>0</v>
      </c>
      <c r="I123" s="40">
        <v>0</v>
      </c>
      <c r="J123" s="40">
        <v>0</v>
      </c>
      <c r="K123" s="41">
        <f t="shared" si="25"/>
        <v>62427.7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403216.9</v>
      </c>
      <c r="H124" s="40">
        <v>0</v>
      </c>
      <c r="I124" s="40">
        <v>0</v>
      </c>
      <c r="J124" s="40">
        <v>0</v>
      </c>
      <c r="K124" s="41">
        <f t="shared" si="25"/>
        <v>403216.9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383151.6</v>
      </c>
      <c r="H125" s="40">
        <v>0</v>
      </c>
      <c r="I125" s="40">
        <v>0</v>
      </c>
      <c r="J125" s="40">
        <v>0</v>
      </c>
      <c r="K125" s="41">
        <f t="shared" si="25"/>
        <v>383151.6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1035382.33</v>
      </c>
      <c r="H126" s="40">
        <v>0</v>
      </c>
      <c r="I126" s="40">
        <v>0</v>
      </c>
      <c r="J126" s="40">
        <v>0</v>
      </c>
      <c r="K126" s="41">
        <f t="shared" si="25"/>
        <v>1035382.33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506175.07</v>
      </c>
      <c r="I127" s="40">
        <v>0</v>
      </c>
      <c r="J127" s="40">
        <v>0</v>
      </c>
      <c r="K127" s="41">
        <f t="shared" si="25"/>
        <v>506175.07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899843.26</v>
      </c>
      <c r="I128" s="40">
        <v>0</v>
      </c>
      <c r="J128" s="40">
        <v>0</v>
      </c>
      <c r="K128" s="41">
        <f t="shared" si="25"/>
        <v>899843.26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511805.39</v>
      </c>
      <c r="J129" s="40">
        <v>0</v>
      </c>
      <c r="K129" s="41">
        <f t="shared" si="25"/>
        <v>511805.39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915174.12</v>
      </c>
      <c r="K130" s="44">
        <f t="shared" si="25"/>
        <v>915174.12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2016-10-11T19:07:56Z</dcterms:modified>
  <cp:category/>
  <cp:version/>
  <cp:contentType/>
  <cp:contentStatus/>
</cp:coreProperties>
</file>