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<sst xmlns="http://schemas.openxmlformats.org/spreadsheetml/2006/main" count="105" uniqueCount="103">
  <si>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</si>
  <si>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</si>
  <si>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</si>
  <si>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</si>
  <si>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</si>
  <si>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</si>
  <si>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</si>
  <si>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</si>
  <si>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</si>
  <si>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</si>
  <si>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</si>
  <si>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</si>
  <si>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</si>
  <si>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</si>
  <si>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</si>
  <si>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</si>
  <si>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</si>
  <si>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</si>
  <si>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</si>
  <si>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</si>
  <si>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</si>
  <si>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</si>
  <si>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</si>
  <si>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</si>
  <si>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</si>
  <si>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</si>
  <si>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</si>
  <si>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</si>
  <si>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</si>
  <si>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</si>
  <si>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</si>
  <si>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</si>
  <si>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</si>
  <si>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</si>
  <si>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</si>
  <si>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</si>
  <si>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</si>
  <si>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</si>
  <si>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</si>
  <si>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</si>
  <si>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</si>
  <si>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</si>
  <si>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</si>
  <si>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</si>
  <si>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</si>
  <si>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</si>
  <si>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</si>
  <si>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</si>
  <si>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</si>
  <si>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</si>
  <si>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</si>
  <si>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</si>
  <si>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</si>
  <si>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</si>
  <si>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</si>
  <si>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</si>
  <si>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</si>
  <si>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</si>
  <si>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</si>
  <si>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</si>
  <si>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</si>
  <si>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</si>
  <si>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</si>
  <si>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</si>
  <si>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</si>
  <si>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</si>
  <si>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</si>
  <si>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</si>
  <si>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</si>
  <si>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</si>
  <si>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</si>
  <si>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</si>
  <si>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</si>
  <si>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</si>
  <si>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</si>
  <si>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</si>
  <si>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</si>
  <si>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</si>
  <si>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</si>
  <si>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</si>
  <si>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</si>
  <si>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</si>
  <si>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</si>
  <si>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</si>
  <si>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</si>
  <si>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</si>
  <si>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</si>
  <si>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</si>
  <si>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</si>
  <si>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</si>
  <si>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</si>
  <si>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</si>
  <si>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</si>
  <si>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</si>
  <si>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</si>
  <si>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</si>
  <si>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</si>
  <si>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</si>
  <si>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</si>
  <si>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</si>
  <si>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</si>
  <si>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</si>
  <si>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01/09/16 - VENCIMENTO 13/09/16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</si>
</sst>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540699</v>
      </c>
      <c r="C7" s="10">
        <f>C8+C20+C24</f>
        <v>397345</v>
      </c>
      <c r="D7" s="10">
        <f>D8+D20+D24</f>
        <v>398906</v>
      </c>
      <c r="E7" s="10">
        <f>E8+E20+E24</f>
        <v>66459</v>
      </c>
      <c r="F7" s="10">
        <f aca="true" t="shared" si="0" ref="F7:M7">F8+F20+F24</f>
        <v>340862</v>
      </c>
      <c r="G7" s="10">
        <f t="shared" si="0"/>
        <v>546971</v>
      </c>
      <c r="H7" s="10">
        <f t="shared" si="0"/>
        <v>489938</v>
      </c>
      <c r="I7" s="10">
        <f t="shared" si="0"/>
        <v>437275</v>
      </c>
      <c r="J7" s="10">
        <f t="shared" si="0"/>
        <v>310315</v>
      </c>
      <c r="K7" s="10">
        <f t="shared" si="0"/>
        <v>377270</v>
      </c>
      <c r="L7" s="10">
        <f t="shared" si="0"/>
        <v>160932</v>
      </c>
      <c r="M7" s="10">
        <f t="shared" si="0"/>
        <v>95350</v>
      </c>
      <c r="N7" s="10">
        <f>+N8+N20+N24</f>
        <v>4162322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229203</v>
      </c>
      <c r="C8" s="12">
        <f>+C9+C12+C16</f>
        <v>182143</v>
      </c>
      <c r="D8" s="12">
        <f>+D9+D12+D16</f>
        <v>199187</v>
      </c>
      <c r="E8" s="12">
        <f>+E9+E12+E16</f>
        <v>30067</v>
      </c>
      <c r="F8" s="12">
        <f aca="true" t="shared" si="1" ref="F8:M8">+F9+F12+F16</f>
        <v>153869</v>
      </c>
      <c r="G8" s="12">
        <f t="shared" si="1"/>
        <v>258340</v>
      </c>
      <c r="H8" s="12">
        <f t="shared" si="1"/>
        <v>226517</v>
      </c>
      <c r="I8" s="12">
        <f t="shared" si="1"/>
        <v>207427</v>
      </c>
      <c r="J8" s="12">
        <f t="shared" si="1"/>
        <v>148383</v>
      </c>
      <c r="K8" s="12">
        <f t="shared" si="1"/>
        <v>169564</v>
      </c>
      <c r="L8" s="12">
        <f t="shared" si="1"/>
        <v>81998</v>
      </c>
      <c r="M8" s="12">
        <f t="shared" si="1"/>
        <v>50716</v>
      </c>
      <c r="N8" s="12">
        <f>SUM(B8:M8)</f>
        <v>1937414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20225</v>
      </c>
      <c r="C9" s="14">
        <v>19892</v>
      </c>
      <c r="D9" s="14">
        <v>13220</v>
      </c>
      <c r="E9" s="14">
        <v>1891</v>
      </c>
      <c r="F9" s="14">
        <v>11122</v>
      </c>
      <c r="G9" s="14">
        <v>21795</v>
      </c>
      <c r="H9" s="14">
        <v>25795</v>
      </c>
      <c r="I9" s="14">
        <v>11953</v>
      </c>
      <c r="J9" s="14">
        <v>16130</v>
      </c>
      <c r="K9" s="14">
        <v>12814</v>
      </c>
      <c r="L9" s="14">
        <v>9013</v>
      </c>
      <c r="M9" s="14">
        <v>5780</v>
      </c>
      <c r="N9" s="12">
        <f aca="true" t="shared" si="2" ref="N9:N19">SUM(B9:M9)</f>
        <v>169630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20225</v>
      </c>
      <c r="C10" s="14">
        <f>+C9-C11</f>
        <v>19892</v>
      </c>
      <c r="D10" s="14">
        <f>+D9-D11</f>
        <v>13220</v>
      </c>
      <c r="E10" s="14">
        <f>+E9-E11</f>
        <v>1891</v>
      </c>
      <c r="F10" s="14">
        <f aca="true" t="shared" si="3" ref="F10:M10">+F9-F11</f>
        <v>11122</v>
      </c>
      <c r="G10" s="14">
        <f t="shared" si="3"/>
        <v>21795</v>
      </c>
      <c r="H10" s="14">
        <f t="shared" si="3"/>
        <v>25795</v>
      </c>
      <c r="I10" s="14">
        <f t="shared" si="3"/>
        <v>11953</v>
      </c>
      <c r="J10" s="14">
        <f t="shared" si="3"/>
        <v>16130</v>
      </c>
      <c r="K10" s="14">
        <f t="shared" si="3"/>
        <v>12814</v>
      </c>
      <c r="L10" s="14">
        <f t="shared" si="3"/>
        <v>9013</v>
      </c>
      <c r="M10" s="14">
        <f t="shared" si="3"/>
        <v>5780</v>
      </c>
      <c r="N10" s="12">
        <f t="shared" si="2"/>
        <v>169630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179107</v>
      </c>
      <c r="C12" s="14">
        <f>C13+C14+C15</f>
        <v>141513</v>
      </c>
      <c r="D12" s="14">
        <f>D13+D14+D15</f>
        <v>163465</v>
      </c>
      <c r="E12" s="14">
        <f>E13+E14+E15</f>
        <v>24743</v>
      </c>
      <c r="F12" s="14">
        <f aca="true" t="shared" si="4" ref="F12:M12">F13+F14+F15</f>
        <v>123497</v>
      </c>
      <c r="G12" s="14">
        <f t="shared" si="4"/>
        <v>204241</v>
      </c>
      <c r="H12" s="14">
        <f t="shared" si="4"/>
        <v>174056</v>
      </c>
      <c r="I12" s="14">
        <f t="shared" si="4"/>
        <v>168103</v>
      </c>
      <c r="J12" s="14">
        <f t="shared" si="4"/>
        <v>114270</v>
      </c>
      <c r="K12" s="14">
        <f t="shared" si="4"/>
        <v>132396</v>
      </c>
      <c r="L12" s="14">
        <f t="shared" si="4"/>
        <v>63809</v>
      </c>
      <c r="M12" s="14">
        <f t="shared" si="4"/>
        <v>40139</v>
      </c>
      <c r="N12" s="12">
        <f t="shared" si="2"/>
        <v>1529339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86358</v>
      </c>
      <c r="C13" s="14">
        <v>69583</v>
      </c>
      <c r="D13" s="14">
        <v>77990</v>
      </c>
      <c r="E13" s="14">
        <v>12144</v>
      </c>
      <c r="F13" s="14">
        <v>58960</v>
      </c>
      <c r="G13" s="14">
        <v>99450</v>
      </c>
      <c r="H13" s="14">
        <v>88950</v>
      </c>
      <c r="I13" s="14">
        <v>84674</v>
      </c>
      <c r="J13" s="14">
        <v>55257</v>
      </c>
      <c r="K13" s="14">
        <v>63872</v>
      </c>
      <c r="L13" s="14">
        <v>30415</v>
      </c>
      <c r="M13" s="14">
        <v>18590</v>
      </c>
      <c r="N13" s="12">
        <f t="shared" si="2"/>
        <v>746243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88100</v>
      </c>
      <c r="C14" s="14">
        <v>65886</v>
      </c>
      <c r="D14" s="14">
        <v>82240</v>
      </c>
      <c r="E14" s="14">
        <v>11767</v>
      </c>
      <c r="F14" s="14">
        <v>60453</v>
      </c>
      <c r="G14" s="14">
        <v>96262</v>
      </c>
      <c r="H14" s="14">
        <v>79101</v>
      </c>
      <c r="I14" s="14">
        <v>80470</v>
      </c>
      <c r="J14" s="14">
        <v>55620</v>
      </c>
      <c r="K14" s="14">
        <v>65373</v>
      </c>
      <c r="L14" s="14">
        <v>31304</v>
      </c>
      <c r="M14" s="14">
        <v>20653</v>
      </c>
      <c r="N14" s="12">
        <f t="shared" si="2"/>
        <v>737229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4649</v>
      </c>
      <c r="C15" s="14">
        <v>6044</v>
      </c>
      <c r="D15" s="14">
        <v>3235</v>
      </c>
      <c r="E15" s="14">
        <v>832</v>
      </c>
      <c r="F15" s="14">
        <v>4084</v>
      </c>
      <c r="G15" s="14">
        <v>8529</v>
      </c>
      <c r="H15" s="14">
        <v>6005</v>
      </c>
      <c r="I15" s="14">
        <v>2959</v>
      </c>
      <c r="J15" s="14">
        <v>3393</v>
      </c>
      <c r="K15" s="14">
        <v>3151</v>
      </c>
      <c r="L15" s="14">
        <v>2090</v>
      </c>
      <c r="M15" s="14">
        <v>896</v>
      </c>
      <c r="N15" s="12">
        <f t="shared" si="2"/>
        <v>45867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29871</v>
      </c>
      <c r="C16" s="14">
        <f>C17+C18+C19</f>
        <v>20738</v>
      </c>
      <c r="D16" s="14">
        <f>D17+D18+D19</f>
        <v>22502</v>
      </c>
      <c r="E16" s="14">
        <f>E17+E18+E19</f>
        <v>3433</v>
      </c>
      <c r="F16" s="14">
        <f aca="true" t="shared" si="5" ref="F16:M16">F17+F18+F19</f>
        <v>19250</v>
      </c>
      <c r="G16" s="14">
        <f t="shared" si="5"/>
        <v>32304</v>
      </c>
      <c r="H16" s="14">
        <f t="shared" si="5"/>
        <v>26666</v>
      </c>
      <c r="I16" s="14">
        <f t="shared" si="5"/>
        <v>27371</v>
      </c>
      <c r="J16" s="14">
        <f t="shared" si="5"/>
        <v>17983</v>
      </c>
      <c r="K16" s="14">
        <f t="shared" si="5"/>
        <v>24354</v>
      </c>
      <c r="L16" s="14">
        <f t="shared" si="5"/>
        <v>9176</v>
      </c>
      <c r="M16" s="14">
        <f t="shared" si="5"/>
        <v>4797</v>
      </c>
      <c r="N16" s="12">
        <f t="shared" si="2"/>
        <v>238445</v>
      </c>
    </row>
    <row r="17" spans="1:25" ht="18.75" customHeight="1">
      <c r="A17" s="15" t="s">
        <v>16</v>
      </c>
      <c r="B17" s="14">
        <v>17034</v>
      </c>
      <c r="C17" s="14">
        <v>12626</v>
      </c>
      <c r="D17" s="14">
        <v>11592</v>
      </c>
      <c r="E17" s="14">
        <v>2009</v>
      </c>
      <c r="F17" s="14">
        <v>10839</v>
      </c>
      <c r="G17" s="14">
        <v>18434</v>
      </c>
      <c r="H17" s="14">
        <v>15380</v>
      </c>
      <c r="I17" s="14">
        <v>16136</v>
      </c>
      <c r="J17" s="14">
        <v>10348</v>
      </c>
      <c r="K17" s="14">
        <v>13985</v>
      </c>
      <c r="L17" s="14">
        <v>5416</v>
      </c>
      <c r="M17" s="14">
        <v>2638</v>
      </c>
      <c r="N17" s="12">
        <f t="shared" si="2"/>
        <v>136437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11678</v>
      </c>
      <c r="C18" s="14">
        <v>6783</v>
      </c>
      <c r="D18" s="14">
        <v>10157</v>
      </c>
      <c r="E18" s="14">
        <v>1301</v>
      </c>
      <c r="F18" s="14">
        <v>7302</v>
      </c>
      <c r="G18" s="14">
        <v>11963</v>
      </c>
      <c r="H18" s="14">
        <v>9995</v>
      </c>
      <c r="I18" s="14">
        <v>10593</v>
      </c>
      <c r="J18" s="14">
        <v>6966</v>
      </c>
      <c r="K18" s="14">
        <v>9755</v>
      </c>
      <c r="L18" s="14">
        <v>3434</v>
      </c>
      <c r="M18" s="14">
        <v>1983</v>
      </c>
      <c r="N18" s="12">
        <f t="shared" si="2"/>
        <v>91910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1159</v>
      </c>
      <c r="C19" s="14">
        <v>1329</v>
      </c>
      <c r="D19" s="14">
        <v>753</v>
      </c>
      <c r="E19" s="14">
        <v>123</v>
      </c>
      <c r="F19" s="14">
        <v>1109</v>
      </c>
      <c r="G19" s="14">
        <v>1907</v>
      </c>
      <c r="H19" s="14">
        <v>1291</v>
      </c>
      <c r="I19" s="14">
        <v>642</v>
      </c>
      <c r="J19" s="14">
        <v>669</v>
      </c>
      <c r="K19" s="14">
        <v>614</v>
      </c>
      <c r="L19" s="14">
        <v>326</v>
      </c>
      <c r="M19" s="14">
        <v>176</v>
      </c>
      <c r="N19" s="12">
        <f t="shared" si="2"/>
        <v>10098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132675</v>
      </c>
      <c r="C20" s="18">
        <f>C21+C22+C23</f>
        <v>82803</v>
      </c>
      <c r="D20" s="18">
        <f>D21+D22+D23</f>
        <v>76847</v>
      </c>
      <c r="E20" s="18">
        <f>E21+E22+E23</f>
        <v>13048</v>
      </c>
      <c r="F20" s="18">
        <f aca="true" t="shared" si="6" ref="F20:M20">F21+F22+F23</f>
        <v>66367</v>
      </c>
      <c r="G20" s="18">
        <f t="shared" si="6"/>
        <v>107451</v>
      </c>
      <c r="H20" s="18">
        <f t="shared" si="6"/>
        <v>112204</v>
      </c>
      <c r="I20" s="18">
        <f t="shared" si="6"/>
        <v>104844</v>
      </c>
      <c r="J20" s="18">
        <f t="shared" si="6"/>
        <v>68101</v>
      </c>
      <c r="K20" s="18">
        <f t="shared" si="6"/>
        <v>103329</v>
      </c>
      <c r="L20" s="18">
        <f t="shared" si="6"/>
        <v>42379</v>
      </c>
      <c r="M20" s="18">
        <f t="shared" si="6"/>
        <v>24335</v>
      </c>
      <c r="N20" s="12">
        <f aca="true" t="shared" si="7" ref="N20:N26">SUM(B20:M20)</f>
        <v>934383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69181</v>
      </c>
      <c r="C21" s="14">
        <v>46381</v>
      </c>
      <c r="D21" s="14">
        <v>41299</v>
      </c>
      <c r="E21" s="14">
        <v>7203</v>
      </c>
      <c r="F21" s="14">
        <v>35498</v>
      </c>
      <c r="G21" s="14">
        <v>59638</v>
      </c>
      <c r="H21" s="14">
        <v>64378</v>
      </c>
      <c r="I21" s="14">
        <v>58232</v>
      </c>
      <c r="J21" s="14">
        <v>36756</v>
      </c>
      <c r="K21" s="14">
        <v>54530</v>
      </c>
      <c r="L21" s="14">
        <v>22471</v>
      </c>
      <c r="M21" s="14">
        <v>12636</v>
      </c>
      <c r="N21" s="12">
        <f t="shared" si="7"/>
        <v>508203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61006</v>
      </c>
      <c r="C22" s="14">
        <v>34166</v>
      </c>
      <c r="D22" s="14">
        <v>34333</v>
      </c>
      <c r="E22" s="14">
        <v>5557</v>
      </c>
      <c r="F22" s="14">
        <v>29312</v>
      </c>
      <c r="G22" s="14">
        <v>44892</v>
      </c>
      <c r="H22" s="14">
        <v>45612</v>
      </c>
      <c r="I22" s="14">
        <v>45074</v>
      </c>
      <c r="J22" s="14">
        <v>29950</v>
      </c>
      <c r="K22" s="14">
        <v>47084</v>
      </c>
      <c r="L22" s="14">
        <v>19042</v>
      </c>
      <c r="M22" s="14">
        <v>11286</v>
      </c>
      <c r="N22" s="12">
        <f t="shared" si="7"/>
        <v>407314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2488</v>
      </c>
      <c r="C23" s="14">
        <v>2256</v>
      </c>
      <c r="D23" s="14">
        <v>1215</v>
      </c>
      <c r="E23" s="14">
        <v>288</v>
      </c>
      <c r="F23" s="14">
        <v>1557</v>
      </c>
      <c r="G23" s="14">
        <v>2921</v>
      </c>
      <c r="H23" s="14">
        <v>2214</v>
      </c>
      <c r="I23" s="14">
        <v>1538</v>
      </c>
      <c r="J23" s="14">
        <v>1395</v>
      </c>
      <c r="K23" s="14">
        <v>1715</v>
      </c>
      <c r="L23" s="14">
        <v>866</v>
      </c>
      <c r="M23" s="14">
        <v>413</v>
      </c>
      <c r="N23" s="12">
        <f t="shared" si="7"/>
        <v>18866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178821</v>
      </c>
      <c r="C24" s="14">
        <f>C25+C26</f>
        <v>132399</v>
      </c>
      <c r="D24" s="14">
        <f>D25+D26</f>
        <v>122872</v>
      </c>
      <c r="E24" s="14">
        <f>E25+E26</f>
        <v>23344</v>
      </c>
      <c r="F24" s="14">
        <f aca="true" t="shared" si="8" ref="F24:M24">F25+F26</f>
        <v>120626</v>
      </c>
      <c r="G24" s="14">
        <f t="shared" si="8"/>
        <v>181180</v>
      </c>
      <c r="H24" s="14">
        <f t="shared" si="8"/>
        <v>151217</v>
      </c>
      <c r="I24" s="14">
        <f t="shared" si="8"/>
        <v>125004</v>
      </c>
      <c r="J24" s="14">
        <f t="shared" si="8"/>
        <v>93831</v>
      </c>
      <c r="K24" s="14">
        <f t="shared" si="8"/>
        <v>104377</v>
      </c>
      <c r="L24" s="14">
        <f t="shared" si="8"/>
        <v>36555</v>
      </c>
      <c r="M24" s="14">
        <f t="shared" si="8"/>
        <v>20299</v>
      </c>
      <c r="N24" s="12">
        <f t="shared" si="7"/>
        <v>1290525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79078</v>
      </c>
      <c r="C25" s="14">
        <v>64765</v>
      </c>
      <c r="D25" s="14">
        <v>59112</v>
      </c>
      <c r="E25" s="14">
        <v>12528</v>
      </c>
      <c r="F25" s="14">
        <v>58377</v>
      </c>
      <c r="G25" s="14">
        <v>90880</v>
      </c>
      <c r="H25" s="14">
        <v>78940</v>
      </c>
      <c r="I25" s="14">
        <v>55080</v>
      </c>
      <c r="J25" s="14">
        <v>46791</v>
      </c>
      <c r="K25" s="14">
        <v>45979</v>
      </c>
      <c r="L25" s="14">
        <v>16566</v>
      </c>
      <c r="M25" s="14">
        <v>8092</v>
      </c>
      <c r="N25" s="12">
        <f t="shared" si="7"/>
        <v>616188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99743</v>
      </c>
      <c r="C26" s="14">
        <v>67634</v>
      </c>
      <c r="D26" s="14">
        <v>63760</v>
      </c>
      <c r="E26" s="14">
        <v>10816</v>
      </c>
      <c r="F26" s="14">
        <v>62249</v>
      </c>
      <c r="G26" s="14">
        <v>90300</v>
      </c>
      <c r="H26" s="14">
        <v>72277</v>
      </c>
      <c r="I26" s="14">
        <v>69924</v>
      </c>
      <c r="J26" s="14">
        <v>47040</v>
      </c>
      <c r="K26" s="14">
        <v>58398</v>
      </c>
      <c r="L26" s="14">
        <v>19989</v>
      </c>
      <c r="M26" s="14">
        <v>12207</v>
      </c>
      <c r="N26" s="12">
        <f t="shared" si="7"/>
        <v>674337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1097094.1092165401</v>
      </c>
      <c r="C36" s="61">
        <f aca="true" t="shared" si="11" ref="C36:M36">C37+C38+C39+C40</f>
        <v>779015.4415224999</v>
      </c>
      <c r="D36" s="61">
        <f t="shared" si="11"/>
        <v>734007.4604453001</v>
      </c>
      <c r="E36" s="61">
        <f t="shared" si="11"/>
        <v>167712.1370456</v>
      </c>
      <c r="F36" s="61">
        <f t="shared" si="11"/>
        <v>722280.7944471001</v>
      </c>
      <c r="G36" s="61">
        <f t="shared" si="11"/>
        <v>919057.3734000002</v>
      </c>
      <c r="H36" s="61">
        <f t="shared" si="11"/>
        <v>963616.9842</v>
      </c>
      <c r="I36" s="61">
        <f t="shared" si="11"/>
        <v>839452.3823449999</v>
      </c>
      <c r="J36" s="61">
        <f t="shared" si="11"/>
        <v>671013.2263045001</v>
      </c>
      <c r="K36" s="61">
        <f t="shared" si="11"/>
        <v>780023.5749552</v>
      </c>
      <c r="L36" s="61">
        <f t="shared" si="11"/>
        <v>394996.35609276</v>
      </c>
      <c r="M36" s="61">
        <f t="shared" si="11"/>
        <v>229270.945696</v>
      </c>
      <c r="N36" s="61">
        <f>N37+N38+N39+N40</f>
        <v>8297540.7856705</v>
      </c>
    </row>
    <row r="37" spans="1:14" ht="18.75" customHeight="1">
      <c r="A37" s="58" t="s">
        <v>55</v>
      </c>
      <c r="B37" s="55">
        <f aca="true" t="shared" si="12" ref="B37:M37">B29*B7</f>
        <v>1097186.4108</v>
      </c>
      <c r="C37" s="55">
        <f t="shared" si="12"/>
        <v>778955.1379999999</v>
      </c>
      <c r="D37" s="55">
        <f t="shared" si="12"/>
        <v>723934.6088</v>
      </c>
      <c r="E37" s="55">
        <f t="shared" si="12"/>
        <v>167483.3259</v>
      </c>
      <c r="F37" s="55">
        <f t="shared" si="12"/>
        <v>722286.5780000001</v>
      </c>
      <c r="G37" s="55">
        <f t="shared" si="12"/>
        <v>919184.7655000001</v>
      </c>
      <c r="H37" s="55">
        <f t="shared" si="12"/>
        <v>963463.0769999999</v>
      </c>
      <c r="I37" s="55">
        <f t="shared" si="12"/>
        <v>839393.09</v>
      </c>
      <c r="J37" s="55">
        <f t="shared" si="12"/>
        <v>670869.9985000001</v>
      </c>
      <c r="K37" s="55">
        <f t="shared" si="12"/>
        <v>779779.363</v>
      </c>
      <c r="L37" s="55">
        <f t="shared" si="12"/>
        <v>394911.0348</v>
      </c>
      <c r="M37" s="55">
        <f t="shared" si="12"/>
        <v>229250.005</v>
      </c>
      <c r="N37" s="57">
        <f>SUM(B37:M37)</f>
        <v>8286697.3953</v>
      </c>
    </row>
    <row r="38" spans="1:14" ht="18.75" customHeight="1">
      <c r="A38" s="58" t="s">
        <v>56</v>
      </c>
      <c r="B38" s="55">
        <f aca="true" t="shared" si="13" ref="B38:M38">B30*B7</f>
        <v>-3349.38158346</v>
      </c>
      <c r="C38" s="55">
        <f t="shared" si="13"/>
        <v>-2332.2164775</v>
      </c>
      <c r="D38" s="55">
        <f t="shared" si="13"/>
        <v>-2213.9083547</v>
      </c>
      <c r="E38" s="55">
        <f t="shared" si="13"/>
        <v>-417.4688544</v>
      </c>
      <c r="F38" s="55">
        <f t="shared" si="13"/>
        <v>-2167.1835529</v>
      </c>
      <c r="G38" s="55">
        <f t="shared" si="13"/>
        <v>-2789.5521000000003</v>
      </c>
      <c r="H38" s="55">
        <f t="shared" si="13"/>
        <v>-2743.6528</v>
      </c>
      <c r="I38" s="55">
        <f t="shared" si="13"/>
        <v>-2487.307655</v>
      </c>
      <c r="J38" s="55">
        <f t="shared" si="13"/>
        <v>-1975.3721955</v>
      </c>
      <c r="K38" s="55">
        <f t="shared" si="13"/>
        <v>-2358.0280448</v>
      </c>
      <c r="L38" s="55">
        <f t="shared" si="13"/>
        <v>-1185.8387072399998</v>
      </c>
      <c r="M38" s="55">
        <f t="shared" si="13"/>
        <v>-698.0993040000001</v>
      </c>
      <c r="N38" s="25">
        <f>SUM(B38:M38)</f>
        <v>-24718.0096295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10125.36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10125.36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-76855</v>
      </c>
      <c r="C42" s="25">
        <f aca="true" t="shared" si="15" ref="C42:M42">+C43+C46+C54+C55</f>
        <v>-75589.6</v>
      </c>
      <c r="D42" s="25">
        <f t="shared" si="15"/>
        <v>-50236</v>
      </c>
      <c r="E42" s="25">
        <f t="shared" si="15"/>
        <v>-7185.8</v>
      </c>
      <c r="F42" s="25">
        <f t="shared" si="15"/>
        <v>-42263.6</v>
      </c>
      <c r="G42" s="25">
        <f t="shared" si="15"/>
        <v>-82821</v>
      </c>
      <c r="H42" s="25">
        <f t="shared" si="15"/>
        <v>-98021</v>
      </c>
      <c r="I42" s="25">
        <f t="shared" si="15"/>
        <v>-45421.4</v>
      </c>
      <c r="J42" s="25">
        <f t="shared" si="15"/>
        <v>-61294</v>
      </c>
      <c r="K42" s="25">
        <f t="shared" si="15"/>
        <v>-48693.2</v>
      </c>
      <c r="L42" s="25">
        <f t="shared" si="15"/>
        <v>-34249.4</v>
      </c>
      <c r="M42" s="25">
        <f t="shared" si="15"/>
        <v>-21964</v>
      </c>
      <c r="N42" s="25">
        <f>+N43+N46+N54+N55</f>
        <v>-644594</v>
      </c>
    </row>
    <row r="43" spans="1:14" ht="18.75" customHeight="1">
      <c r="A43" s="17" t="s">
        <v>60</v>
      </c>
      <c r="B43" s="26">
        <f>B44+B45</f>
        <v>-76855</v>
      </c>
      <c r="C43" s="26">
        <f>C44+C45</f>
        <v>-75589.6</v>
      </c>
      <c r="D43" s="26">
        <f>D44+D45</f>
        <v>-50236</v>
      </c>
      <c r="E43" s="26">
        <f>E44+E45</f>
        <v>-7185.8</v>
      </c>
      <c r="F43" s="26">
        <f aca="true" t="shared" si="16" ref="F43:M43">F44+F45</f>
        <v>-42263.6</v>
      </c>
      <c r="G43" s="26">
        <f t="shared" si="16"/>
        <v>-82821</v>
      </c>
      <c r="H43" s="26">
        <f t="shared" si="16"/>
        <v>-98021</v>
      </c>
      <c r="I43" s="26">
        <f t="shared" si="16"/>
        <v>-45421.4</v>
      </c>
      <c r="J43" s="26">
        <f t="shared" si="16"/>
        <v>-61294</v>
      </c>
      <c r="K43" s="26">
        <f t="shared" si="16"/>
        <v>-48693.2</v>
      </c>
      <c r="L43" s="26">
        <f t="shared" si="16"/>
        <v>-34249.4</v>
      </c>
      <c r="M43" s="26">
        <f t="shared" si="16"/>
        <v>-21964</v>
      </c>
      <c r="N43" s="25">
        <f aca="true" t="shared" si="17" ref="N43:N55">SUM(B43:M43)</f>
        <v>-644594</v>
      </c>
    </row>
    <row r="44" spans="1:25" ht="18.75" customHeight="1">
      <c r="A44" s="13" t="s">
        <v>61</v>
      </c>
      <c r="B44" s="20">
        <f>ROUND(-B9*$D$3,2)</f>
        <v>-76855</v>
      </c>
      <c r="C44" s="20">
        <f>ROUND(-C9*$D$3,2)</f>
        <v>-75589.6</v>
      </c>
      <c r="D44" s="20">
        <f>ROUND(-D9*$D$3,2)</f>
        <v>-50236</v>
      </c>
      <c r="E44" s="20">
        <f>ROUND(-E9*$D$3,2)</f>
        <v>-7185.8</v>
      </c>
      <c r="F44" s="20">
        <f aca="true" t="shared" si="18" ref="F44:M44">ROUND(-F9*$D$3,2)</f>
        <v>-42263.6</v>
      </c>
      <c r="G44" s="20">
        <f t="shared" si="18"/>
        <v>-82821</v>
      </c>
      <c r="H44" s="20">
        <f t="shared" si="18"/>
        <v>-98021</v>
      </c>
      <c r="I44" s="20">
        <f t="shared" si="18"/>
        <v>-45421.4</v>
      </c>
      <c r="J44" s="20">
        <f t="shared" si="18"/>
        <v>-61294</v>
      </c>
      <c r="K44" s="20">
        <f t="shared" si="18"/>
        <v>-48693.2</v>
      </c>
      <c r="L44" s="20">
        <f t="shared" si="18"/>
        <v>-34249.4</v>
      </c>
      <c r="M44" s="20">
        <f t="shared" si="18"/>
        <v>-21964</v>
      </c>
      <c r="N44" s="47">
        <f t="shared" si="17"/>
        <v>-644594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1020239.1092165401</v>
      </c>
      <c r="C57" s="29">
        <f t="shared" si="21"/>
        <v>703425.8415224999</v>
      </c>
      <c r="D57" s="29">
        <f t="shared" si="21"/>
        <v>683771.4604453001</v>
      </c>
      <c r="E57" s="29">
        <f t="shared" si="21"/>
        <v>160526.3370456</v>
      </c>
      <c r="F57" s="29">
        <f t="shared" si="21"/>
        <v>680017.1944471002</v>
      </c>
      <c r="G57" s="29">
        <f t="shared" si="21"/>
        <v>836236.3734000002</v>
      </c>
      <c r="H57" s="29">
        <f t="shared" si="21"/>
        <v>865595.9842</v>
      </c>
      <c r="I57" s="29">
        <f t="shared" si="21"/>
        <v>794030.9823449999</v>
      </c>
      <c r="J57" s="29">
        <f t="shared" si="21"/>
        <v>609719.2263045001</v>
      </c>
      <c r="K57" s="29">
        <f t="shared" si="21"/>
        <v>731330.3749552</v>
      </c>
      <c r="L57" s="29">
        <f t="shared" si="21"/>
        <v>360746.95609275997</v>
      </c>
      <c r="M57" s="29">
        <f t="shared" si="21"/>
        <v>207306.945696</v>
      </c>
      <c r="N57" s="29">
        <f>SUM(B57:M57)</f>
        <v>7652946.7856705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1020239.12</v>
      </c>
      <c r="C60" s="36">
        <f aca="true" t="shared" si="22" ref="C60:M60">SUM(C61:C74)</f>
        <v>703425.84</v>
      </c>
      <c r="D60" s="36">
        <f t="shared" si="22"/>
        <v>683771.46</v>
      </c>
      <c r="E60" s="36">
        <f t="shared" si="22"/>
        <v>160526.34</v>
      </c>
      <c r="F60" s="36">
        <f t="shared" si="22"/>
        <v>680017.2</v>
      </c>
      <c r="G60" s="36">
        <f t="shared" si="22"/>
        <v>836236.38</v>
      </c>
      <c r="H60" s="36">
        <f t="shared" si="22"/>
        <v>865595.99</v>
      </c>
      <c r="I60" s="36">
        <f t="shared" si="22"/>
        <v>794030.98</v>
      </c>
      <c r="J60" s="36">
        <f t="shared" si="22"/>
        <v>609719.23</v>
      </c>
      <c r="K60" s="36">
        <f t="shared" si="22"/>
        <v>731330.37</v>
      </c>
      <c r="L60" s="36">
        <f t="shared" si="22"/>
        <v>360746.95</v>
      </c>
      <c r="M60" s="36">
        <f t="shared" si="22"/>
        <v>207306.95</v>
      </c>
      <c r="N60" s="29">
        <f>SUM(N61:N74)</f>
        <v>7652946.810000001</v>
      </c>
    </row>
    <row r="61" spans="1:15" ht="18.75" customHeight="1">
      <c r="A61" s="17" t="s">
        <v>75</v>
      </c>
      <c r="B61" s="36">
        <v>204237.24</v>
      </c>
      <c r="C61" s="36">
        <v>206643.29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410880.53</v>
      </c>
      <c r="O61"/>
    </row>
    <row r="62" spans="1:15" ht="18.75" customHeight="1">
      <c r="A62" s="17" t="s">
        <v>76</v>
      </c>
      <c r="B62" s="36">
        <v>816001.88</v>
      </c>
      <c r="C62" s="36">
        <v>496782.55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1312784.43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683771.46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683771.46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160526.34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160526.34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680017.2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680017.2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836236.38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836236.38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666953.81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666953.81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198642.18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198642.18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794030.98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794030.98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609719.23</v>
      </c>
      <c r="K70" s="35">
        <v>0</v>
      </c>
      <c r="L70" s="35">
        <v>0</v>
      </c>
      <c r="M70" s="35">
        <v>0</v>
      </c>
      <c r="N70" s="29">
        <f t="shared" si="23"/>
        <v>609719.23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731330.37</v>
      </c>
      <c r="L71" s="35">
        <v>0</v>
      </c>
      <c r="M71" s="62"/>
      <c r="N71" s="26">
        <f t="shared" si="23"/>
        <v>731330.37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360746.95</v>
      </c>
      <c r="M72" s="35">
        <v>0</v>
      </c>
      <c r="N72" s="29">
        <f t="shared" si="23"/>
        <v>360746.95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207306.95</v>
      </c>
      <c r="N73" s="26">
        <f t="shared" si="23"/>
        <v>207306.95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2.262812383839646</v>
      </c>
      <c r="C78" s="45">
        <v>2.232824298189064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1.9785687237329412</v>
      </c>
      <c r="C79" s="45">
        <v>1.8660506158316013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1.8146683691027463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2.523542891791932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2.118983032567726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1.6802670953304657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1.977410138606651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1.9328240477519645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1.91973559509462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2.1623615561751772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2.06754731347629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2.4544301698404296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2.404519619255375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2016-09-12T14:00:04Z</dcterms:modified>
  <cp:category/>
  <cp:version/>
  <cp:contentType/>
  <cp:contentStatus/>
</cp:coreProperties>
</file>