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<sst xmlns="http://schemas.openxmlformats.org/spreadsheetml/2006/main" count="105" uniqueCount="103">
  <si>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</si>
  <si>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</si>
  <si>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</si>
  <si>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</si>
  <si>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</si>
  <si>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</si>
  <si>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</si>
  <si>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</si>
  <si>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</si>
  <si>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</si>
  <si>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</si>
  <si>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</si>
  <si>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</si>
  <si>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</si>
  <si>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</si>
  <si>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</si>
  <si>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</si>
  <si>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</si>
  <si>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</si>
  <si>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</si>
  <si>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</si>
  <si>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</si>
  <si>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</si>
  <si>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</si>
  <si>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</si>
  <si>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</si>
  <si>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</si>
  <si>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</si>
  <si>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</si>
  <si>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</si>
  <si>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</si>
  <si>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</si>
  <si>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</si>
  <si>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</si>
  <si>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</si>
  <si>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</si>
  <si>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</si>
  <si>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</si>
  <si>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</si>
  <si>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</si>
  <si>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</si>
  <si>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</si>
  <si>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</si>
  <si>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</si>
  <si>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</si>
  <si>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</si>
  <si>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</si>
  <si>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</si>
  <si>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</si>
  <si>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</si>
  <si>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</si>
  <si>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</si>
  <si>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</si>
  <si>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</si>
  <si>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</si>
  <si>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</si>
  <si>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</si>
  <si>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</si>
  <si>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</si>
  <si>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</si>
  <si>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</si>
  <si>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</si>
  <si>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</si>
  <si>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</si>
  <si>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</si>
  <si>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</si>
  <si>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</si>
  <si>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</si>
  <si>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</si>
  <si>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</si>
  <si>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</si>
  <si>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</si>
  <si>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</si>
  <si>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</si>
  <si>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</si>
  <si>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</si>
  <si>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</si>
  <si>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</si>
  <si>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</si>
  <si>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</si>
  <si>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</si>
  <si>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</si>
  <si>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</si>
  <si>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</si>
  <si>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</si>
  <si>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</si>
  <si>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</si>
  <si>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</si>
  <si>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</si>
  <si>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</si>
  <si>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</si>
  <si>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</si>
  <si>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</si>
  <si>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</si>
  <si>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</si>
  <si>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</si>
  <si>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</si>
  <si>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</si>
  <si>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</si>
  <si>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</si>
  <si>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</si>
  <si>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</si>
  <si>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02/09/16 - VENCIMENTO 14/09/16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</si>
</sst>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532749</v>
      </c>
      <c r="C7" s="10">
        <f>C8+C20+C24</f>
        <v>395174</v>
      </c>
      <c r="D7" s="10">
        <f>D8+D20+D24</f>
        <v>400721</v>
      </c>
      <c r="E7" s="10">
        <f>E8+E20+E24</f>
        <v>67986</v>
      </c>
      <c r="F7" s="10">
        <f aca="true" t="shared" si="0" ref="F7:M7">F8+F20+F24</f>
        <v>339154</v>
      </c>
      <c r="G7" s="10">
        <f t="shared" si="0"/>
        <v>544652</v>
      </c>
      <c r="H7" s="10">
        <f t="shared" si="0"/>
        <v>486734</v>
      </c>
      <c r="I7" s="10">
        <f t="shared" si="0"/>
        <v>434234</v>
      </c>
      <c r="J7" s="10">
        <f t="shared" si="0"/>
        <v>306798</v>
      </c>
      <c r="K7" s="10">
        <f t="shared" si="0"/>
        <v>371121</v>
      </c>
      <c r="L7" s="10">
        <f t="shared" si="0"/>
        <v>156395</v>
      </c>
      <c r="M7" s="10">
        <f t="shared" si="0"/>
        <v>93975</v>
      </c>
      <c r="N7" s="10">
        <f>+N8+N20+N24</f>
        <v>4129693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228704</v>
      </c>
      <c r="C8" s="12">
        <f>+C9+C12+C16</f>
        <v>182279</v>
      </c>
      <c r="D8" s="12">
        <f>+D9+D12+D16</f>
        <v>201552</v>
      </c>
      <c r="E8" s="12">
        <f>+E9+E12+E16</f>
        <v>30612</v>
      </c>
      <c r="F8" s="12">
        <f aca="true" t="shared" si="1" ref="F8:M8">+F9+F12+F16</f>
        <v>154226</v>
      </c>
      <c r="G8" s="12">
        <f t="shared" si="1"/>
        <v>259267</v>
      </c>
      <c r="H8" s="12">
        <f t="shared" si="1"/>
        <v>226602</v>
      </c>
      <c r="I8" s="12">
        <f t="shared" si="1"/>
        <v>208664</v>
      </c>
      <c r="J8" s="12">
        <f t="shared" si="1"/>
        <v>147075</v>
      </c>
      <c r="K8" s="12">
        <f t="shared" si="1"/>
        <v>168874</v>
      </c>
      <c r="L8" s="12">
        <f t="shared" si="1"/>
        <v>80297</v>
      </c>
      <c r="M8" s="12">
        <f t="shared" si="1"/>
        <v>50617</v>
      </c>
      <c r="N8" s="12">
        <f>SUM(B8:M8)</f>
        <v>1938769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20657</v>
      </c>
      <c r="C9" s="14">
        <v>20765</v>
      </c>
      <c r="D9" s="14">
        <v>14422</v>
      </c>
      <c r="E9" s="14">
        <v>1954</v>
      </c>
      <c r="F9" s="14">
        <v>12012</v>
      </c>
      <c r="G9" s="14">
        <v>23023</v>
      </c>
      <c r="H9" s="14">
        <v>27320</v>
      </c>
      <c r="I9" s="14">
        <v>12901</v>
      </c>
      <c r="J9" s="14">
        <v>16623</v>
      </c>
      <c r="K9" s="14">
        <v>12860</v>
      </c>
      <c r="L9" s="14">
        <v>9232</v>
      </c>
      <c r="M9" s="14">
        <v>6003</v>
      </c>
      <c r="N9" s="12">
        <f aca="true" t="shared" si="2" ref="N9:N19">SUM(B9:M9)</f>
        <v>177772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20657</v>
      </c>
      <c r="C10" s="14">
        <f>+C9-C11</f>
        <v>20765</v>
      </c>
      <c r="D10" s="14">
        <f>+D9-D11</f>
        <v>14422</v>
      </c>
      <c r="E10" s="14">
        <f>+E9-E11</f>
        <v>1954</v>
      </c>
      <c r="F10" s="14">
        <f aca="true" t="shared" si="3" ref="F10:M10">+F9-F11</f>
        <v>12012</v>
      </c>
      <c r="G10" s="14">
        <f t="shared" si="3"/>
        <v>23023</v>
      </c>
      <c r="H10" s="14">
        <f t="shared" si="3"/>
        <v>27320</v>
      </c>
      <c r="I10" s="14">
        <f t="shared" si="3"/>
        <v>12901</v>
      </c>
      <c r="J10" s="14">
        <f t="shared" si="3"/>
        <v>16623</v>
      </c>
      <c r="K10" s="14">
        <f t="shared" si="3"/>
        <v>12860</v>
      </c>
      <c r="L10" s="14">
        <f t="shared" si="3"/>
        <v>9232</v>
      </c>
      <c r="M10" s="14">
        <f t="shared" si="3"/>
        <v>6003</v>
      </c>
      <c r="N10" s="12">
        <f t="shared" si="2"/>
        <v>177772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178120</v>
      </c>
      <c r="C12" s="14">
        <f>C13+C14+C15</f>
        <v>140419</v>
      </c>
      <c r="D12" s="14">
        <f>D13+D14+D15</f>
        <v>164323</v>
      </c>
      <c r="E12" s="14">
        <f>E13+E14+E15</f>
        <v>25215</v>
      </c>
      <c r="F12" s="14">
        <f aca="true" t="shared" si="4" ref="F12:M12">F13+F14+F15</f>
        <v>122829</v>
      </c>
      <c r="G12" s="14">
        <f t="shared" si="4"/>
        <v>203863</v>
      </c>
      <c r="H12" s="14">
        <f t="shared" si="4"/>
        <v>172614</v>
      </c>
      <c r="I12" s="14">
        <f t="shared" si="4"/>
        <v>168145</v>
      </c>
      <c r="J12" s="14">
        <f t="shared" si="4"/>
        <v>112614</v>
      </c>
      <c r="K12" s="14">
        <f t="shared" si="4"/>
        <v>131651</v>
      </c>
      <c r="L12" s="14">
        <f t="shared" si="4"/>
        <v>62041</v>
      </c>
      <c r="M12" s="14">
        <f t="shared" si="4"/>
        <v>39750</v>
      </c>
      <c r="N12" s="12">
        <f t="shared" si="2"/>
        <v>1521584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85582</v>
      </c>
      <c r="C13" s="14">
        <v>68870</v>
      </c>
      <c r="D13" s="14">
        <v>78353</v>
      </c>
      <c r="E13" s="14">
        <v>12190</v>
      </c>
      <c r="F13" s="14">
        <v>58191</v>
      </c>
      <c r="G13" s="14">
        <v>98751</v>
      </c>
      <c r="H13" s="14">
        <v>87518</v>
      </c>
      <c r="I13" s="14">
        <v>84104</v>
      </c>
      <c r="J13" s="14">
        <v>54024</v>
      </c>
      <c r="K13" s="14">
        <v>62982</v>
      </c>
      <c r="L13" s="14">
        <v>29544</v>
      </c>
      <c r="M13" s="14">
        <v>18331</v>
      </c>
      <c r="N13" s="12">
        <f t="shared" si="2"/>
        <v>738440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87776</v>
      </c>
      <c r="C14" s="14">
        <v>65303</v>
      </c>
      <c r="D14" s="14">
        <v>82726</v>
      </c>
      <c r="E14" s="14">
        <v>12108</v>
      </c>
      <c r="F14" s="14">
        <v>60497</v>
      </c>
      <c r="G14" s="14">
        <v>96257</v>
      </c>
      <c r="H14" s="14">
        <v>79059</v>
      </c>
      <c r="I14" s="14">
        <v>81087</v>
      </c>
      <c r="J14" s="14">
        <v>55263</v>
      </c>
      <c r="K14" s="14">
        <v>65558</v>
      </c>
      <c r="L14" s="14">
        <v>30469</v>
      </c>
      <c r="M14" s="14">
        <v>20501</v>
      </c>
      <c r="N14" s="12">
        <f t="shared" si="2"/>
        <v>736604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4762</v>
      </c>
      <c r="C15" s="14">
        <v>6246</v>
      </c>
      <c r="D15" s="14">
        <v>3244</v>
      </c>
      <c r="E15" s="14">
        <v>917</v>
      </c>
      <c r="F15" s="14">
        <v>4141</v>
      </c>
      <c r="G15" s="14">
        <v>8855</v>
      </c>
      <c r="H15" s="14">
        <v>6037</v>
      </c>
      <c r="I15" s="14">
        <v>2954</v>
      </c>
      <c r="J15" s="14">
        <v>3327</v>
      </c>
      <c r="K15" s="14">
        <v>3111</v>
      </c>
      <c r="L15" s="14">
        <v>2028</v>
      </c>
      <c r="M15" s="14">
        <v>918</v>
      </c>
      <c r="N15" s="12">
        <f t="shared" si="2"/>
        <v>46540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29927</v>
      </c>
      <c r="C16" s="14">
        <f>C17+C18+C19</f>
        <v>21095</v>
      </c>
      <c r="D16" s="14">
        <f>D17+D18+D19</f>
        <v>22807</v>
      </c>
      <c r="E16" s="14">
        <f>E17+E18+E19</f>
        <v>3443</v>
      </c>
      <c r="F16" s="14">
        <f aca="true" t="shared" si="5" ref="F16:M16">F17+F18+F19</f>
        <v>19385</v>
      </c>
      <c r="G16" s="14">
        <f t="shared" si="5"/>
        <v>32381</v>
      </c>
      <c r="H16" s="14">
        <f t="shared" si="5"/>
        <v>26668</v>
      </c>
      <c r="I16" s="14">
        <f t="shared" si="5"/>
        <v>27618</v>
      </c>
      <c r="J16" s="14">
        <f t="shared" si="5"/>
        <v>17838</v>
      </c>
      <c r="K16" s="14">
        <f t="shared" si="5"/>
        <v>24363</v>
      </c>
      <c r="L16" s="14">
        <f t="shared" si="5"/>
        <v>9024</v>
      </c>
      <c r="M16" s="14">
        <f t="shared" si="5"/>
        <v>4864</v>
      </c>
      <c r="N16" s="12">
        <f t="shared" si="2"/>
        <v>239413</v>
      </c>
    </row>
    <row r="17" spans="1:25" ht="18.75" customHeight="1">
      <c r="A17" s="15" t="s">
        <v>16</v>
      </c>
      <c r="B17" s="14">
        <v>16935</v>
      </c>
      <c r="C17" s="14">
        <v>12570</v>
      </c>
      <c r="D17" s="14">
        <v>11543</v>
      </c>
      <c r="E17" s="14">
        <v>1931</v>
      </c>
      <c r="F17" s="14">
        <v>10833</v>
      </c>
      <c r="G17" s="14">
        <v>18349</v>
      </c>
      <c r="H17" s="14">
        <v>15189</v>
      </c>
      <c r="I17" s="14">
        <v>16199</v>
      </c>
      <c r="J17" s="14">
        <v>10243</v>
      </c>
      <c r="K17" s="14">
        <v>13943</v>
      </c>
      <c r="L17" s="14">
        <v>5245</v>
      </c>
      <c r="M17" s="14">
        <v>2679</v>
      </c>
      <c r="N17" s="12">
        <f t="shared" si="2"/>
        <v>135659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11887</v>
      </c>
      <c r="C18" s="14">
        <v>7198</v>
      </c>
      <c r="D18" s="14">
        <v>10513</v>
      </c>
      <c r="E18" s="14">
        <v>1356</v>
      </c>
      <c r="F18" s="14">
        <v>7480</v>
      </c>
      <c r="G18" s="14">
        <v>12125</v>
      </c>
      <c r="H18" s="14">
        <v>10206</v>
      </c>
      <c r="I18" s="14">
        <v>10781</v>
      </c>
      <c r="J18" s="14">
        <v>6940</v>
      </c>
      <c r="K18" s="14">
        <v>9842</v>
      </c>
      <c r="L18" s="14">
        <v>3488</v>
      </c>
      <c r="M18" s="14">
        <v>2005</v>
      </c>
      <c r="N18" s="12">
        <f t="shared" si="2"/>
        <v>93821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1105</v>
      </c>
      <c r="C19" s="14">
        <v>1327</v>
      </c>
      <c r="D19" s="14">
        <v>751</v>
      </c>
      <c r="E19" s="14">
        <v>156</v>
      </c>
      <c r="F19" s="14">
        <v>1072</v>
      </c>
      <c r="G19" s="14">
        <v>1907</v>
      </c>
      <c r="H19" s="14">
        <v>1273</v>
      </c>
      <c r="I19" s="14">
        <v>638</v>
      </c>
      <c r="J19" s="14">
        <v>655</v>
      </c>
      <c r="K19" s="14">
        <v>578</v>
      </c>
      <c r="L19" s="14">
        <v>291</v>
      </c>
      <c r="M19" s="14">
        <v>180</v>
      </c>
      <c r="N19" s="12">
        <f t="shared" si="2"/>
        <v>9933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129538</v>
      </c>
      <c r="C20" s="18">
        <f>C21+C22+C23</f>
        <v>81939</v>
      </c>
      <c r="D20" s="18">
        <f>D21+D22+D23</f>
        <v>76014</v>
      </c>
      <c r="E20" s="18">
        <f>E21+E22+E23</f>
        <v>13254</v>
      </c>
      <c r="F20" s="18">
        <f aca="true" t="shared" si="6" ref="F20:M20">F21+F22+F23</f>
        <v>65046</v>
      </c>
      <c r="G20" s="18">
        <f t="shared" si="6"/>
        <v>106635</v>
      </c>
      <c r="H20" s="18">
        <f t="shared" si="6"/>
        <v>110082</v>
      </c>
      <c r="I20" s="18">
        <f t="shared" si="6"/>
        <v>102449</v>
      </c>
      <c r="J20" s="18">
        <f t="shared" si="6"/>
        <v>67381</v>
      </c>
      <c r="K20" s="18">
        <f t="shared" si="6"/>
        <v>100506</v>
      </c>
      <c r="L20" s="18">
        <f t="shared" si="6"/>
        <v>41050</v>
      </c>
      <c r="M20" s="18">
        <f t="shared" si="6"/>
        <v>23677</v>
      </c>
      <c r="N20" s="12">
        <f aca="true" t="shared" si="7" ref="N20:N26">SUM(B20:M20)</f>
        <v>917571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67422</v>
      </c>
      <c r="C21" s="14">
        <v>45929</v>
      </c>
      <c r="D21" s="14">
        <v>41208</v>
      </c>
      <c r="E21" s="14">
        <v>7242</v>
      </c>
      <c r="F21" s="14">
        <v>34963</v>
      </c>
      <c r="G21" s="14">
        <v>59123</v>
      </c>
      <c r="H21" s="14">
        <v>62708</v>
      </c>
      <c r="I21" s="14">
        <v>57278</v>
      </c>
      <c r="J21" s="14">
        <v>36395</v>
      </c>
      <c r="K21" s="14">
        <v>53203</v>
      </c>
      <c r="L21" s="14">
        <v>21777</v>
      </c>
      <c r="M21" s="14">
        <v>12227</v>
      </c>
      <c r="N21" s="12">
        <f t="shared" si="7"/>
        <v>499475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59584</v>
      </c>
      <c r="C22" s="14">
        <v>33691</v>
      </c>
      <c r="D22" s="14">
        <v>33569</v>
      </c>
      <c r="E22" s="14">
        <v>5676</v>
      </c>
      <c r="F22" s="14">
        <v>28572</v>
      </c>
      <c r="G22" s="14">
        <v>44481</v>
      </c>
      <c r="H22" s="14">
        <v>45121</v>
      </c>
      <c r="I22" s="14">
        <v>43681</v>
      </c>
      <c r="J22" s="14">
        <v>29595</v>
      </c>
      <c r="K22" s="14">
        <v>45590</v>
      </c>
      <c r="L22" s="14">
        <v>18456</v>
      </c>
      <c r="M22" s="14">
        <v>11047</v>
      </c>
      <c r="N22" s="12">
        <f t="shared" si="7"/>
        <v>399063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2532</v>
      </c>
      <c r="C23" s="14">
        <v>2319</v>
      </c>
      <c r="D23" s="14">
        <v>1237</v>
      </c>
      <c r="E23" s="14">
        <v>336</v>
      </c>
      <c r="F23" s="14">
        <v>1511</v>
      </c>
      <c r="G23" s="14">
        <v>3031</v>
      </c>
      <c r="H23" s="14">
        <v>2253</v>
      </c>
      <c r="I23" s="14">
        <v>1490</v>
      </c>
      <c r="J23" s="14">
        <v>1391</v>
      </c>
      <c r="K23" s="14">
        <v>1713</v>
      </c>
      <c r="L23" s="14">
        <v>817</v>
      </c>
      <c r="M23" s="14">
        <v>403</v>
      </c>
      <c r="N23" s="12">
        <f t="shared" si="7"/>
        <v>19033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174507</v>
      </c>
      <c r="C24" s="14">
        <f>C25+C26</f>
        <v>130956</v>
      </c>
      <c r="D24" s="14">
        <f>D25+D26</f>
        <v>123155</v>
      </c>
      <c r="E24" s="14">
        <f>E25+E26</f>
        <v>24120</v>
      </c>
      <c r="F24" s="14">
        <f aca="true" t="shared" si="8" ref="F24:M24">F25+F26</f>
        <v>119882</v>
      </c>
      <c r="G24" s="14">
        <f t="shared" si="8"/>
        <v>178750</v>
      </c>
      <c r="H24" s="14">
        <f t="shared" si="8"/>
        <v>150050</v>
      </c>
      <c r="I24" s="14">
        <f t="shared" si="8"/>
        <v>123121</v>
      </c>
      <c r="J24" s="14">
        <f t="shared" si="8"/>
        <v>92342</v>
      </c>
      <c r="K24" s="14">
        <f t="shared" si="8"/>
        <v>101741</v>
      </c>
      <c r="L24" s="14">
        <f t="shared" si="8"/>
        <v>35048</v>
      </c>
      <c r="M24" s="14">
        <f t="shared" si="8"/>
        <v>19681</v>
      </c>
      <c r="N24" s="12">
        <f t="shared" si="7"/>
        <v>1273353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77508</v>
      </c>
      <c r="C25" s="14">
        <v>64390</v>
      </c>
      <c r="D25" s="14">
        <v>60037</v>
      </c>
      <c r="E25" s="14">
        <v>13049</v>
      </c>
      <c r="F25" s="14">
        <v>58302</v>
      </c>
      <c r="G25" s="14">
        <v>90664</v>
      </c>
      <c r="H25" s="14">
        <v>77712</v>
      </c>
      <c r="I25" s="14">
        <v>53954</v>
      </c>
      <c r="J25" s="14">
        <v>46062</v>
      </c>
      <c r="K25" s="14">
        <v>45512</v>
      </c>
      <c r="L25" s="14">
        <v>15633</v>
      </c>
      <c r="M25" s="14">
        <v>7721</v>
      </c>
      <c r="N25" s="12">
        <f t="shared" si="7"/>
        <v>610544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96999</v>
      </c>
      <c r="C26" s="14">
        <v>66566</v>
      </c>
      <c r="D26" s="14">
        <v>63118</v>
      </c>
      <c r="E26" s="14">
        <v>11071</v>
      </c>
      <c r="F26" s="14">
        <v>61580</v>
      </c>
      <c r="G26" s="14">
        <v>88086</v>
      </c>
      <c r="H26" s="14">
        <v>72338</v>
      </c>
      <c r="I26" s="14">
        <v>69167</v>
      </c>
      <c r="J26" s="14">
        <v>46280</v>
      </c>
      <c r="K26" s="14">
        <v>56229</v>
      </c>
      <c r="L26" s="14">
        <v>19415</v>
      </c>
      <c r="M26" s="14">
        <v>11960</v>
      </c>
      <c r="N26" s="12">
        <f t="shared" si="7"/>
        <v>662809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1081011.2158095401</v>
      </c>
      <c r="C36" s="61">
        <f aca="true" t="shared" si="11" ref="C36:M36">C37+C38+C39+C40</f>
        <v>774772.155807</v>
      </c>
      <c r="D36" s="61">
        <f t="shared" si="11"/>
        <v>737291.24928605</v>
      </c>
      <c r="E36" s="61">
        <f t="shared" si="11"/>
        <v>171550.73774239997</v>
      </c>
      <c r="F36" s="61">
        <f t="shared" si="11"/>
        <v>718672.4018257002</v>
      </c>
      <c r="G36" s="61">
        <f t="shared" si="11"/>
        <v>915172.1208000001</v>
      </c>
      <c r="H36" s="61">
        <f t="shared" si="11"/>
        <v>957334.2606</v>
      </c>
      <c r="I36" s="61">
        <f t="shared" si="11"/>
        <v>833632.1765612001</v>
      </c>
      <c r="J36" s="61">
        <f t="shared" si="11"/>
        <v>663432.2121714</v>
      </c>
      <c r="K36" s="61">
        <f t="shared" si="11"/>
        <v>767352.6395809599</v>
      </c>
      <c r="L36" s="61">
        <f t="shared" si="11"/>
        <v>383896.44299484993</v>
      </c>
      <c r="M36" s="61">
        <f t="shared" si="11"/>
        <v>225975.100176</v>
      </c>
      <c r="N36" s="61">
        <f>N37+N38+N39+N40</f>
        <v>8230092.713355102</v>
      </c>
    </row>
    <row r="37" spans="1:14" ht="18.75" customHeight="1">
      <c r="A37" s="58" t="s">
        <v>55</v>
      </c>
      <c r="B37" s="55">
        <f aca="true" t="shared" si="12" ref="B37:M37">B29*B7</f>
        <v>1081054.2708</v>
      </c>
      <c r="C37" s="55">
        <f t="shared" si="12"/>
        <v>774699.1096</v>
      </c>
      <c r="D37" s="55">
        <f t="shared" si="12"/>
        <v>727228.4708</v>
      </c>
      <c r="E37" s="55">
        <f t="shared" si="12"/>
        <v>171331.51859999998</v>
      </c>
      <c r="F37" s="55">
        <f t="shared" si="12"/>
        <v>718667.3260000001</v>
      </c>
      <c r="G37" s="55">
        <f t="shared" si="12"/>
        <v>915287.6860000001</v>
      </c>
      <c r="H37" s="55">
        <f t="shared" si="12"/>
        <v>957162.411</v>
      </c>
      <c r="I37" s="55">
        <f t="shared" si="12"/>
        <v>833555.5864</v>
      </c>
      <c r="J37" s="55">
        <f t="shared" si="12"/>
        <v>663266.5962</v>
      </c>
      <c r="K37" s="55">
        <f t="shared" si="12"/>
        <v>767069.9948999999</v>
      </c>
      <c r="L37" s="55">
        <f t="shared" si="12"/>
        <v>383777.69049999997</v>
      </c>
      <c r="M37" s="55">
        <f t="shared" si="12"/>
        <v>225944.0925</v>
      </c>
      <c r="N37" s="57">
        <f>SUM(B37:M37)</f>
        <v>8219044.753300001</v>
      </c>
    </row>
    <row r="38" spans="1:14" ht="18.75" customHeight="1">
      <c r="A38" s="58" t="s">
        <v>56</v>
      </c>
      <c r="B38" s="55">
        <f aca="true" t="shared" si="13" ref="B38:M38">B30*B7</f>
        <v>-3300.13499046</v>
      </c>
      <c r="C38" s="55">
        <f t="shared" si="13"/>
        <v>-2319.473793</v>
      </c>
      <c r="D38" s="55">
        <f t="shared" si="13"/>
        <v>-2223.9815139499997</v>
      </c>
      <c r="E38" s="55">
        <f t="shared" si="13"/>
        <v>-427.0608576</v>
      </c>
      <c r="F38" s="55">
        <f t="shared" si="13"/>
        <v>-2156.3241743</v>
      </c>
      <c r="G38" s="55">
        <f t="shared" si="13"/>
        <v>-2777.7252000000003</v>
      </c>
      <c r="H38" s="55">
        <f t="shared" si="13"/>
        <v>-2725.7104</v>
      </c>
      <c r="I38" s="55">
        <f t="shared" si="13"/>
        <v>-2470.0098388</v>
      </c>
      <c r="J38" s="55">
        <f t="shared" si="13"/>
        <v>-1952.9840286</v>
      </c>
      <c r="K38" s="55">
        <f t="shared" si="13"/>
        <v>-2319.59531904</v>
      </c>
      <c r="L38" s="55">
        <f t="shared" si="13"/>
        <v>-1152.40750515</v>
      </c>
      <c r="M38" s="55">
        <f t="shared" si="13"/>
        <v>-688.032324</v>
      </c>
      <c r="N38" s="25">
        <f>SUM(B38:M38)</f>
        <v>-24513.4399449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-110482.45000000001</v>
      </c>
      <c r="C42" s="25">
        <f aca="true" t="shared" si="15" ref="C42:M42">+C43+C46+C54+C55</f>
        <v>-93505.23</v>
      </c>
      <c r="D42" s="25">
        <f t="shared" si="15"/>
        <v>-76254.32</v>
      </c>
      <c r="E42" s="25">
        <f t="shared" si="15"/>
        <v>-23875.38</v>
      </c>
      <c r="F42" s="25">
        <f t="shared" si="15"/>
        <v>-82635.7</v>
      </c>
      <c r="G42" s="25">
        <f t="shared" si="15"/>
        <v>-91017.62999999999</v>
      </c>
      <c r="H42" s="25">
        <f t="shared" si="15"/>
        <v>-121430.72</v>
      </c>
      <c r="I42" s="25">
        <f t="shared" si="15"/>
        <v>-74150.17</v>
      </c>
      <c r="J42" s="25">
        <f t="shared" si="15"/>
        <v>-81026.71</v>
      </c>
      <c r="K42" s="25">
        <f t="shared" si="15"/>
        <v>-66808.29000000001</v>
      </c>
      <c r="L42" s="25">
        <f t="shared" si="15"/>
        <v>-42893.6</v>
      </c>
      <c r="M42" s="25">
        <f t="shared" si="15"/>
        <v>-28159.83</v>
      </c>
      <c r="N42" s="25">
        <f>+N43+N46+N54+N55</f>
        <v>-892240.03</v>
      </c>
    </row>
    <row r="43" spans="1:14" ht="18.75" customHeight="1">
      <c r="A43" s="17" t="s">
        <v>60</v>
      </c>
      <c r="B43" s="26">
        <f>B44+B45</f>
        <v>-78496.6</v>
      </c>
      <c r="C43" s="26">
        <f>C44+C45</f>
        <v>-78907</v>
      </c>
      <c r="D43" s="26">
        <f>D44+D45</f>
        <v>-54803.6</v>
      </c>
      <c r="E43" s="26">
        <f>E44+E45</f>
        <v>-7425.2</v>
      </c>
      <c r="F43" s="26">
        <f aca="true" t="shared" si="16" ref="F43:M43">F44+F45</f>
        <v>-45645.6</v>
      </c>
      <c r="G43" s="26">
        <f t="shared" si="16"/>
        <v>-87487.4</v>
      </c>
      <c r="H43" s="26">
        <f t="shared" si="16"/>
        <v>-103816</v>
      </c>
      <c r="I43" s="26">
        <f t="shared" si="16"/>
        <v>-49023.8</v>
      </c>
      <c r="J43" s="26">
        <f t="shared" si="16"/>
        <v>-63167.4</v>
      </c>
      <c r="K43" s="26">
        <f t="shared" si="16"/>
        <v>-48868</v>
      </c>
      <c r="L43" s="26">
        <f t="shared" si="16"/>
        <v>-35081.6</v>
      </c>
      <c r="M43" s="26">
        <f t="shared" si="16"/>
        <v>-22811.4</v>
      </c>
      <c r="N43" s="25">
        <f aca="true" t="shared" si="17" ref="N43:N55">SUM(B43:M43)</f>
        <v>-675533.6</v>
      </c>
    </row>
    <row r="44" spans="1:25" ht="18.75" customHeight="1">
      <c r="A44" s="13" t="s">
        <v>61</v>
      </c>
      <c r="B44" s="20">
        <f>ROUND(-B9*$D$3,2)</f>
        <v>-78496.6</v>
      </c>
      <c r="C44" s="20">
        <f>ROUND(-C9*$D$3,2)</f>
        <v>-78907</v>
      </c>
      <c r="D44" s="20">
        <f>ROUND(-D9*$D$3,2)</f>
        <v>-54803.6</v>
      </c>
      <c r="E44" s="20">
        <f>ROUND(-E9*$D$3,2)</f>
        <v>-7425.2</v>
      </c>
      <c r="F44" s="20">
        <f aca="true" t="shared" si="18" ref="F44:M44">ROUND(-F9*$D$3,2)</f>
        <v>-45645.6</v>
      </c>
      <c r="G44" s="20">
        <f t="shared" si="18"/>
        <v>-87487.4</v>
      </c>
      <c r="H44" s="20">
        <f t="shared" si="18"/>
        <v>-103816</v>
      </c>
      <c r="I44" s="20">
        <f t="shared" si="18"/>
        <v>-49023.8</v>
      </c>
      <c r="J44" s="20">
        <f t="shared" si="18"/>
        <v>-63167.4</v>
      </c>
      <c r="K44" s="20">
        <f t="shared" si="18"/>
        <v>-48868</v>
      </c>
      <c r="L44" s="20">
        <f t="shared" si="18"/>
        <v>-35081.6</v>
      </c>
      <c r="M44" s="20">
        <f t="shared" si="18"/>
        <v>-22811.4</v>
      </c>
      <c r="N44" s="47">
        <f t="shared" si="17"/>
        <v>-675533.6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-31985.85</v>
      </c>
      <c r="C46" s="26">
        <f aca="true" t="shared" si="20" ref="C46:M46">SUM(C47:C53)</f>
        <v>-14598.23</v>
      </c>
      <c r="D46" s="26">
        <f t="shared" si="20"/>
        <v>-21450.72</v>
      </c>
      <c r="E46" s="26">
        <f t="shared" si="20"/>
        <v>-16450.18</v>
      </c>
      <c r="F46" s="26">
        <f t="shared" si="20"/>
        <v>-36990.1</v>
      </c>
      <c r="G46" s="26">
        <f t="shared" si="20"/>
        <v>-3530.23</v>
      </c>
      <c r="H46" s="26">
        <f t="shared" si="20"/>
        <v>-17614.72</v>
      </c>
      <c r="I46" s="26">
        <f t="shared" si="20"/>
        <v>-25126.37</v>
      </c>
      <c r="J46" s="26">
        <f t="shared" si="20"/>
        <v>-17859.31</v>
      </c>
      <c r="K46" s="26">
        <f t="shared" si="20"/>
        <v>-17940.29</v>
      </c>
      <c r="L46" s="26">
        <f t="shared" si="20"/>
        <v>-7812</v>
      </c>
      <c r="M46" s="26">
        <f t="shared" si="20"/>
        <v>-5348.43</v>
      </c>
      <c r="N46" s="26">
        <f>SUM(N47:N53)</f>
        <v>-216706.43000000002</v>
      </c>
    </row>
    <row r="47" spans="1:25" ht="18.75" customHeight="1">
      <c r="A47" s="13" t="s">
        <v>64</v>
      </c>
      <c r="B47" s="24">
        <v>-31985.85</v>
      </c>
      <c r="C47" s="24">
        <v>-14598.23</v>
      </c>
      <c r="D47" s="24">
        <v>-21450.72</v>
      </c>
      <c r="E47" s="24">
        <v>-16450.18</v>
      </c>
      <c r="F47" s="24">
        <v>-36990.1</v>
      </c>
      <c r="G47" s="24">
        <v>-3530.23</v>
      </c>
      <c r="H47" s="24">
        <v>-17614.72</v>
      </c>
      <c r="I47" s="24">
        <v>-25126.37</v>
      </c>
      <c r="J47" s="24">
        <v>-17859.31</v>
      </c>
      <c r="K47" s="24">
        <v>-17940.29</v>
      </c>
      <c r="L47" s="24">
        <v>-7812</v>
      </c>
      <c r="M47" s="24">
        <v>-5348.43</v>
      </c>
      <c r="N47" s="24">
        <f t="shared" si="17"/>
        <v>-216706.43000000002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970528.7658095402</v>
      </c>
      <c r="C57" s="29">
        <f t="shared" si="21"/>
        <v>681266.925807</v>
      </c>
      <c r="D57" s="29">
        <f t="shared" si="21"/>
        <v>661036.9292860499</v>
      </c>
      <c r="E57" s="29">
        <f t="shared" si="21"/>
        <v>147675.35774239997</v>
      </c>
      <c r="F57" s="29">
        <f t="shared" si="21"/>
        <v>636036.7018257002</v>
      </c>
      <c r="G57" s="29">
        <f t="shared" si="21"/>
        <v>824154.4908000001</v>
      </c>
      <c r="H57" s="29">
        <f t="shared" si="21"/>
        <v>835903.5406000001</v>
      </c>
      <c r="I57" s="29">
        <f t="shared" si="21"/>
        <v>759482.0065612</v>
      </c>
      <c r="J57" s="29">
        <f t="shared" si="21"/>
        <v>582405.5021714</v>
      </c>
      <c r="K57" s="29">
        <f t="shared" si="21"/>
        <v>700544.3495809599</v>
      </c>
      <c r="L57" s="29">
        <f t="shared" si="21"/>
        <v>341002.84299484995</v>
      </c>
      <c r="M57" s="29">
        <f t="shared" si="21"/>
        <v>197815.27017600002</v>
      </c>
      <c r="N57" s="29">
        <f>SUM(B57:M57)</f>
        <v>7337852.683355101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970528.77</v>
      </c>
      <c r="C60" s="36">
        <f aca="true" t="shared" si="22" ref="C60:M60">SUM(C61:C74)</f>
        <v>681266.93</v>
      </c>
      <c r="D60" s="36">
        <f t="shared" si="22"/>
        <v>661036.93</v>
      </c>
      <c r="E60" s="36">
        <f t="shared" si="22"/>
        <v>147675.36</v>
      </c>
      <c r="F60" s="36">
        <f t="shared" si="22"/>
        <v>636036.71</v>
      </c>
      <c r="G60" s="36">
        <f t="shared" si="22"/>
        <v>824154.49</v>
      </c>
      <c r="H60" s="36">
        <f t="shared" si="22"/>
        <v>835903.54</v>
      </c>
      <c r="I60" s="36">
        <f t="shared" si="22"/>
        <v>759482</v>
      </c>
      <c r="J60" s="36">
        <f t="shared" si="22"/>
        <v>582405.51</v>
      </c>
      <c r="K60" s="36">
        <f t="shared" si="22"/>
        <v>700544.34</v>
      </c>
      <c r="L60" s="36">
        <f t="shared" si="22"/>
        <v>341002.84</v>
      </c>
      <c r="M60" s="36">
        <f t="shared" si="22"/>
        <v>197815.27</v>
      </c>
      <c r="N60" s="29">
        <f>SUM(N61:N74)</f>
        <v>7337852.689999999</v>
      </c>
    </row>
    <row r="61" spans="1:15" ht="18.75" customHeight="1">
      <c r="A61" s="17" t="s">
        <v>75</v>
      </c>
      <c r="B61" s="36">
        <v>191546.85</v>
      </c>
      <c r="C61" s="36">
        <v>201231.6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392778.45</v>
      </c>
      <c r="O61"/>
    </row>
    <row r="62" spans="1:15" ht="18.75" customHeight="1">
      <c r="A62" s="17" t="s">
        <v>76</v>
      </c>
      <c r="B62" s="36">
        <v>778981.92</v>
      </c>
      <c r="C62" s="36">
        <v>480035.33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1259017.25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661036.93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661036.93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147675.36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147675.36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636036.71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636036.71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824154.49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824154.49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651266.24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651266.24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184637.3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184637.3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759482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759482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582405.51</v>
      </c>
      <c r="K70" s="35">
        <v>0</v>
      </c>
      <c r="L70" s="35">
        <v>0</v>
      </c>
      <c r="M70" s="35">
        <v>0</v>
      </c>
      <c r="N70" s="29">
        <f t="shared" si="23"/>
        <v>582405.51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700544.34</v>
      </c>
      <c r="L71" s="35">
        <v>0</v>
      </c>
      <c r="M71" s="62"/>
      <c r="N71" s="26">
        <f t="shared" si="23"/>
        <v>700544.34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341002.84</v>
      </c>
      <c r="M72" s="35">
        <v>0</v>
      </c>
      <c r="N72" s="29">
        <f t="shared" si="23"/>
        <v>341002.84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197815.27</v>
      </c>
      <c r="N73" s="26">
        <f t="shared" si="23"/>
        <v>197815.27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2.2637546082142967</v>
      </c>
      <c r="C78" s="45">
        <v>2.2311704659666414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1.978655319876839</v>
      </c>
      <c r="C79" s="45">
        <v>1.866092559714844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1.8146438277156676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2.5233244747801016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2.119014966138392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1.6802878182766245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1.9772885368592414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1.9329201083158631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1.919776379926952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2.1624398208964855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2.0676615971097294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2.454659311326129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2.4046299566480447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2016-09-13T18:08:32Z</dcterms:modified>
  <cp:category/>
  <cp:version/>
  <cp:contentType/>
  <cp:contentStatus/>
</cp:coreProperties>
</file>