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<sst xmlns="http://schemas.openxmlformats.org/spreadsheetml/2006/main" count="105" uniqueCount="103">
  <si>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</si>
  <si>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</si>
  <si>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</si>
  <si>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</si>
  <si>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</si>
  <si>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</si>
  <si>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</si>
  <si>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</si>
  <si>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</si>
  <si>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</si>
  <si>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</si>
  <si>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</si>
  <si>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</si>
  <si>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</si>
  <si>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</si>
  <si>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</si>
  <si>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</si>
  <si>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</si>
  <si>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</si>
  <si>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</si>
  <si>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</si>
  <si>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</si>
  <si>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</si>
  <si>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</si>
  <si>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</si>
  <si>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</si>
  <si>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</si>
  <si>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</si>
  <si>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</si>
  <si>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</si>
  <si>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</si>
  <si>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</si>
  <si>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</si>
  <si>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</si>
  <si>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</si>
  <si>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</si>
  <si>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</si>
  <si>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</si>
  <si>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</si>
  <si>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</si>
  <si>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</si>
  <si>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</si>
  <si>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</si>
  <si>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</si>
  <si>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</si>
  <si>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</si>
  <si>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</si>
  <si>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</si>
  <si>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</si>
  <si>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</si>
  <si>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</si>
  <si>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</si>
  <si>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</si>
  <si>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</si>
  <si>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</si>
  <si>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</si>
  <si>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</si>
  <si>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</si>
  <si>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</si>
  <si>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</si>
  <si>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</si>
  <si>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</si>
  <si>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</si>
  <si>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</si>
  <si>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</si>
  <si>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</si>
  <si>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</si>
  <si>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</si>
  <si>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</si>
  <si>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</si>
  <si>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</si>
  <si>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</si>
  <si>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</si>
  <si>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</si>
  <si>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</si>
  <si>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</si>
  <si>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</si>
  <si>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</si>
  <si>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</si>
  <si>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</si>
  <si>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</si>
  <si>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</si>
  <si>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</si>
  <si>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</si>
  <si>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</si>
  <si>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</si>
  <si>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</si>
  <si>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</si>
  <si>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</si>
  <si>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</si>
  <si>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</si>
  <si>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</si>
  <si>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</si>
  <si>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</si>
  <si>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</si>
  <si>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</si>
  <si>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</si>
  <si>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</si>
  <si>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</si>
  <si>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</si>
  <si>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</si>
  <si>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</si>
  <si>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03/09/16 - VENCIMENTO 14/09/16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</si>
</sst>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375178</v>
      </c>
      <c r="C7" s="10">
        <f>C8+C20+C24</f>
        <v>253977</v>
      </c>
      <c r="D7" s="10">
        <f>D8+D20+D24</f>
        <v>301542</v>
      </c>
      <c r="E7" s="10">
        <f>E8+E20+E24</f>
        <v>52635</v>
      </c>
      <c r="F7" s="10">
        <f aca="true" t="shared" si="0" ref="F7:M7">F8+F20+F24</f>
        <v>235897</v>
      </c>
      <c r="G7" s="10">
        <f t="shared" si="0"/>
        <v>371447</v>
      </c>
      <c r="H7" s="10">
        <f t="shared" si="0"/>
        <v>334434</v>
      </c>
      <c r="I7" s="10">
        <f t="shared" si="0"/>
        <v>312513</v>
      </c>
      <c r="J7" s="10">
        <f t="shared" si="0"/>
        <v>227437</v>
      </c>
      <c r="K7" s="10">
        <f t="shared" si="0"/>
        <v>294013</v>
      </c>
      <c r="L7" s="10">
        <f t="shared" si="0"/>
        <v>98452</v>
      </c>
      <c r="M7" s="10">
        <f t="shared" si="0"/>
        <v>55581</v>
      </c>
      <c r="N7" s="10">
        <f>+N8+N20+N24</f>
        <v>2913106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167882</v>
      </c>
      <c r="C8" s="12">
        <f>+C9+C12+C16</f>
        <v>121462</v>
      </c>
      <c r="D8" s="12">
        <f>+D9+D12+D16</f>
        <v>153837</v>
      </c>
      <c r="E8" s="12">
        <f>+E9+E12+E16</f>
        <v>24948</v>
      </c>
      <c r="F8" s="12">
        <f aca="true" t="shared" si="1" ref="F8:M8">+F9+F12+F16</f>
        <v>110886</v>
      </c>
      <c r="G8" s="12">
        <f t="shared" si="1"/>
        <v>180524</v>
      </c>
      <c r="H8" s="12">
        <f t="shared" si="1"/>
        <v>162371</v>
      </c>
      <c r="I8" s="12">
        <f t="shared" si="1"/>
        <v>152979</v>
      </c>
      <c r="J8" s="12">
        <f t="shared" si="1"/>
        <v>114995</v>
      </c>
      <c r="K8" s="12">
        <f t="shared" si="1"/>
        <v>143249</v>
      </c>
      <c r="L8" s="12">
        <f t="shared" si="1"/>
        <v>52605</v>
      </c>
      <c r="M8" s="12">
        <f t="shared" si="1"/>
        <v>31869</v>
      </c>
      <c r="N8" s="12">
        <f>SUM(B8:M8)</f>
        <v>1417607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19139</v>
      </c>
      <c r="C9" s="14">
        <v>17737</v>
      </c>
      <c r="D9" s="14">
        <v>14522</v>
      </c>
      <c r="E9" s="14">
        <v>2047</v>
      </c>
      <c r="F9" s="14">
        <v>11139</v>
      </c>
      <c r="G9" s="14">
        <v>21283</v>
      </c>
      <c r="H9" s="14">
        <v>24212</v>
      </c>
      <c r="I9" s="14">
        <v>12550</v>
      </c>
      <c r="J9" s="14">
        <v>15825</v>
      </c>
      <c r="K9" s="14">
        <v>13812</v>
      </c>
      <c r="L9" s="14">
        <v>6930</v>
      </c>
      <c r="M9" s="14">
        <v>4412</v>
      </c>
      <c r="N9" s="12">
        <f aca="true" t="shared" si="2" ref="N9:N19">SUM(B9:M9)</f>
        <v>163608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19139</v>
      </c>
      <c r="C10" s="14">
        <f>+C9-C11</f>
        <v>17737</v>
      </c>
      <c r="D10" s="14">
        <f>+D9-D11</f>
        <v>14522</v>
      </c>
      <c r="E10" s="14">
        <f>+E9-E11</f>
        <v>2047</v>
      </c>
      <c r="F10" s="14">
        <f aca="true" t="shared" si="3" ref="F10:M10">+F9-F11</f>
        <v>11139</v>
      </c>
      <c r="G10" s="14">
        <f t="shared" si="3"/>
        <v>21283</v>
      </c>
      <c r="H10" s="14">
        <f t="shared" si="3"/>
        <v>24212</v>
      </c>
      <c r="I10" s="14">
        <f t="shared" si="3"/>
        <v>12550</v>
      </c>
      <c r="J10" s="14">
        <f t="shared" si="3"/>
        <v>15825</v>
      </c>
      <c r="K10" s="14">
        <f t="shared" si="3"/>
        <v>13812</v>
      </c>
      <c r="L10" s="14">
        <f t="shared" si="3"/>
        <v>6930</v>
      </c>
      <c r="M10" s="14">
        <f t="shared" si="3"/>
        <v>4412</v>
      </c>
      <c r="N10" s="12">
        <f t="shared" si="2"/>
        <v>163608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125711</v>
      </c>
      <c r="C12" s="14">
        <f>C13+C14+C15</f>
        <v>89365</v>
      </c>
      <c r="D12" s="14">
        <f>D13+D14+D15</f>
        <v>120613</v>
      </c>
      <c r="E12" s="14">
        <f>E13+E14+E15</f>
        <v>19805</v>
      </c>
      <c r="F12" s="14">
        <f aca="true" t="shared" si="4" ref="F12:M12">F13+F14+F15</f>
        <v>85138</v>
      </c>
      <c r="G12" s="14">
        <f t="shared" si="4"/>
        <v>134878</v>
      </c>
      <c r="H12" s="14">
        <f t="shared" si="4"/>
        <v>118040</v>
      </c>
      <c r="I12" s="14">
        <f t="shared" si="4"/>
        <v>118423</v>
      </c>
      <c r="J12" s="14">
        <f t="shared" si="4"/>
        <v>83709</v>
      </c>
      <c r="K12" s="14">
        <f t="shared" si="4"/>
        <v>107659</v>
      </c>
      <c r="L12" s="14">
        <f t="shared" si="4"/>
        <v>39483</v>
      </c>
      <c r="M12" s="14">
        <f t="shared" si="4"/>
        <v>24352</v>
      </c>
      <c r="N12" s="12">
        <f t="shared" si="2"/>
        <v>1067176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60494</v>
      </c>
      <c r="C13" s="14">
        <v>45047</v>
      </c>
      <c r="D13" s="14">
        <v>58288</v>
      </c>
      <c r="E13" s="14">
        <v>9599</v>
      </c>
      <c r="F13" s="14">
        <v>41420</v>
      </c>
      <c r="G13" s="14">
        <v>66386</v>
      </c>
      <c r="H13" s="14">
        <v>60195</v>
      </c>
      <c r="I13" s="14">
        <v>58887</v>
      </c>
      <c r="J13" s="14">
        <v>39844</v>
      </c>
      <c r="K13" s="14">
        <v>50357</v>
      </c>
      <c r="L13" s="14">
        <v>18468</v>
      </c>
      <c r="M13" s="14">
        <v>11089</v>
      </c>
      <c r="N13" s="12">
        <f t="shared" si="2"/>
        <v>520074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62609</v>
      </c>
      <c r="C14" s="14">
        <v>41686</v>
      </c>
      <c r="D14" s="14">
        <v>60441</v>
      </c>
      <c r="E14" s="14">
        <v>9629</v>
      </c>
      <c r="F14" s="14">
        <v>41664</v>
      </c>
      <c r="G14" s="14">
        <v>63882</v>
      </c>
      <c r="H14" s="14">
        <v>54836</v>
      </c>
      <c r="I14" s="14">
        <v>57817</v>
      </c>
      <c r="J14" s="14">
        <v>41932</v>
      </c>
      <c r="K14" s="14">
        <v>55441</v>
      </c>
      <c r="L14" s="14">
        <v>20143</v>
      </c>
      <c r="M14" s="14">
        <v>12830</v>
      </c>
      <c r="N14" s="12">
        <f t="shared" si="2"/>
        <v>522910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2608</v>
      </c>
      <c r="C15" s="14">
        <v>2632</v>
      </c>
      <c r="D15" s="14">
        <v>1884</v>
      </c>
      <c r="E15" s="14">
        <v>577</v>
      </c>
      <c r="F15" s="14">
        <v>2054</v>
      </c>
      <c r="G15" s="14">
        <v>4610</v>
      </c>
      <c r="H15" s="14">
        <v>3009</v>
      </c>
      <c r="I15" s="14">
        <v>1719</v>
      </c>
      <c r="J15" s="14">
        <v>1933</v>
      </c>
      <c r="K15" s="14">
        <v>1861</v>
      </c>
      <c r="L15" s="14">
        <v>872</v>
      </c>
      <c r="M15" s="14">
        <v>433</v>
      </c>
      <c r="N15" s="12">
        <f t="shared" si="2"/>
        <v>24192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23032</v>
      </c>
      <c r="C16" s="14">
        <f>C17+C18+C19</f>
        <v>14360</v>
      </c>
      <c r="D16" s="14">
        <f>D17+D18+D19</f>
        <v>18702</v>
      </c>
      <c r="E16" s="14">
        <f>E17+E18+E19</f>
        <v>3096</v>
      </c>
      <c r="F16" s="14">
        <f aca="true" t="shared" si="5" ref="F16:M16">F17+F18+F19</f>
        <v>14609</v>
      </c>
      <c r="G16" s="14">
        <f t="shared" si="5"/>
        <v>24363</v>
      </c>
      <c r="H16" s="14">
        <f t="shared" si="5"/>
        <v>20119</v>
      </c>
      <c r="I16" s="14">
        <f t="shared" si="5"/>
        <v>22006</v>
      </c>
      <c r="J16" s="14">
        <f t="shared" si="5"/>
        <v>15461</v>
      </c>
      <c r="K16" s="14">
        <f t="shared" si="5"/>
        <v>21778</v>
      </c>
      <c r="L16" s="14">
        <f t="shared" si="5"/>
        <v>6192</v>
      </c>
      <c r="M16" s="14">
        <f t="shared" si="5"/>
        <v>3105</v>
      </c>
      <c r="N16" s="12">
        <f t="shared" si="2"/>
        <v>186823</v>
      </c>
    </row>
    <row r="17" spans="1:25" ht="18.75" customHeight="1">
      <c r="A17" s="15" t="s">
        <v>16</v>
      </c>
      <c r="B17" s="14">
        <v>12935</v>
      </c>
      <c r="C17" s="14">
        <v>8637</v>
      </c>
      <c r="D17" s="14">
        <v>9327</v>
      </c>
      <c r="E17" s="14">
        <v>1751</v>
      </c>
      <c r="F17" s="14">
        <v>8032</v>
      </c>
      <c r="G17" s="14">
        <v>13718</v>
      </c>
      <c r="H17" s="14">
        <v>11294</v>
      </c>
      <c r="I17" s="14">
        <v>12538</v>
      </c>
      <c r="J17" s="14">
        <v>8696</v>
      </c>
      <c r="K17" s="14">
        <v>12037</v>
      </c>
      <c r="L17" s="14">
        <v>3329</v>
      </c>
      <c r="M17" s="14">
        <v>1569</v>
      </c>
      <c r="N17" s="12">
        <f t="shared" si="2"/>
        <v>103863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9341</v>
      </c>
      <c r="C18" s="14">
        <v>5040</v>
      </c>
      <c r="D18" s="14">
        <v>8872</v>
      </c>
      <c r="E18" s="14">
        <v>1233</v>
      </c>
      <c r="F18" s="14">
        <v>5978</v>
      </c>
      <c r="G18" s="14">
        <v>9469</v>
      </c>
      <c r="H18" s="14">
        <v>8105</v>
      </c>
      <c r="I18" s="14">
        <v>9060</v>
      </c>
      <c r="J18" s="14">
        <v>6305</v>
      </c>
      <c r="K18" s="14">
        <v>9310</v>
      </c>
      <c r="L18" s="14">
        <v>2703</v>
      </c>
      <c r="M18" s="14">
        <v>1483</v>
      </c>
      <c r="N18" s="12">
        <f t="shared" si="2"/>
        <v>76899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756</v>
      </c>
      <c r="C19" s="14">
        <v>683</v>
      </c>
      <c r="D19" s="14">
        <v>503</v>
      </c>
      <c r="E19" s="14">
        <v>112</v>
      </c>
      <c r="F19" s="14">
        <v>599</v>
      </c>
      <c r="G19" s="14">
        <v>1176</v>
      </c>
      <c r="H19" s="14">
        <v>720</v>
      </c>
      <c r="I19" s="14">
        <v>408</v>
      </c>
      <c r="J19" s="14">
        <v>460</v>
      </c>
      <c r="K19" s="14">
        <v>431</v>
      </c>
      <c r="L19" s="14">
        <v>160</v>
      </c>
      <c r="M19" s="14">
        <v>53</v>
      </c>
      <c r="N19" s="12">
        <f t="shared" si="2"/>
        <v>6061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87872</v>
      </c>
      <c r="C20" s="18">
        <f>C21+C22+C23</f>
        <v>51697</v>
      </c>
      <c r="D20" s="18">
        <f>D21+D22+D23</f>
        <v>58714</v>
      </c>
      <c r="E20" s="18">
        <f>E21+E22+E23</f>
        <v>10289</v>
      </c>
      <c r="F20" s="18">
        <f aca="true" t="shared" si="6" ref="F20:M20">F21+F22+F23</f>
        <v>46239</v>
      </c>
      <c r="G20" s="18">
        <f t="shared" si="6"/>
        <v>72691</v>
      </c>
      <c r="H20" s="18">
        <f t="shared" si="6"/>
        <v>73247</v>
      </c>
      <c r="I20" s="18">
        <f t="shared" si="6"/>
        <v>74523</v>
      </c>
      <c r="J20" s="18">
        <f t="shared" si="6"/>
        <v>47814</v>
      </c>
      <c r="K20" s="18">
        <f t="shared" si="6"/>
        <v>77220</v>
      </c>
      <c r="L20" s="18">
        <f t="shared" si="6"/>
        <v>24573</v>
      </c>
      <c r="M20" s="18">
        <f t="shared" si="6"/>
        <v>13261</v>
      </c>
      <c r="N20" s="12">
        <f aca="true" t="shared" si="7" ref="N20:N26">SUM(B20:M20)</f>
        <v>638140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45339</v>
      </c>
      <c r="C21" s="14">
        <v>28889</v>
      </c>
      <c r="D21" s="14">
        <v>30174</v>
      </c>
      <c r="E21" s="14">
        <v>5448</v>
      </c>
      <c r="F21" s="14">
        <v>24146</v>
      </c>
      <c r="G21" s="14">
        <v>38677</v>
      </c>
      <c r="H21" s="14">
        <v>41145</v>
      </c>
      <c r="I21" s="14">
        <v>39597</v>
      </c>
      <c r="J21" s="14">
        <v>24529</v>
      </c>
      <c r="K21" s="14">
        <v>38405</v>
      </c>
      <c r="L21" s="14">
        <v>12313</v>
      </c>
      <c r="M21" s="14">
        <v>6672</v>
      </c>
      <c r="N21" s="12">
        <f t="shared" si="7"/>
        <v>335334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41204</v>
      </c>
      <c r="C22" s="14">
        <v>21823</v>
      </c>
      <c r="D22" s="14">
        <v>27809</v>
      </c>
      <c r="E22" s="14">
        <v>4675</v>
      </c>
      <c r="F22" s="14">
        <v>21240</v>
      </c>
      <c r="G22" s="14">
        <v>32293</v>
      </c>
      <c r="H22" s="14">
        <v>30916</v>
      </c>
      <c r="I22" s="14">
        <v>34095</v>
      </c>
      <c r="J22" s="14">
        <v>22540</v>
      </c>
      <c r="K22" s="14">
        <v>37779</v>
      </c>
      <c r="L22" s="14">
        <v>11857</v>
      </c>
      <c r="M22" s="14">
        <v>6410</v>
      </c>
      <c r="N22" s="12">
        <f t="shared" si="7"/>
        <v>292641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1329</v>
      </c>
      <c r="C23" s="14">
        <v>985</v>
      </c>
      <c r="D23" s="14">
        <v>731</v>
      </c>
      <c r="E23" s="14">
        <v>166</v>
      </c>
      <c r="F23" s="14">
        <v>853</v>
      </c>
      <c r="G23" s="14">
        <v>1721</v>
      </c>
      <c r="H23" s="14">
        <v>1186</v>
      </c>
      <c r="I23" s="14">
        <v>831</v>
      </c>
      <c r="J23" s="14">
        <v>745</v>
      </c>
      <c r="K23" s="14">
        <v>1036</v>
      </c>
      <c r="L23" s="14">
        <v>403</v>
      </c>
      <c r="M23" s="14">
        <v>179</v>
      </c>
      <c r="N23" s="12">
        <f t="shared" si="7"/>
        <v>10165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119424</v>
      </c>
      <c r="C24" s="14">
        <f>C25+C26</f>
        <v>80818</v>
      </c>
      <c r="D24" s="14">
        <f>D25+D26</f>
        <v>88991</v>
      </c>
      <c r="E24" s="14">
        <f>E25+E26</f>
        <v>17398</v>
      </c>
      <c r="F24" s="14">
        <f aca="true" t="shared" si="8" ref="F24:M24">F25+F26</f>
        <v>78772</v>
      </c>
      <c r="G24" s="14">
        <f t="shared" si="8"/>
        <v>118232</v>
      </c>
      <c r="H24" s="14">
        <f t="shared" si="8"/>
        <v>98816</v>
      </c>
      <c r="I24" s="14">
        <f t="shared" si="8"/>
        <v>85011</v>
      </c>
      <c r="J24" s="14">
        <f t="shared" si="8"/>
        <v>64628</v>
      </c>
      <c r="K24" s="14">
        <f t="shared" si="8"/>
        <v>73544</v>
      </c>
      <c r="L24" s="14">
        <f t="shared" si="8"/>
        <v>21274</v>
      </c>
      <c r="M24" s="14">
        <f t="shared" si="8"/>
        <v>10451</v>
      </c>
      <c r="N24" s="12">
        <f t="shared" si="7"/>
        <v>857359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56519</v>
      </c>
      <c r="C25" s="14">
        <v>43178</v>
      </c>
      <c r="D25" s="14">
        <v>46418</v>
      </c>
      <c r="E25" s="14">
        <v>9624</v>
      </c>
      <c r="F25" s="14">
        <v>40788</v>
      </c>
      <c r="G25" s="14">
        <v>63398</v>
      </c>
      <c r="H25" s="14">
        <v>54850</v>
      </c>
      <c r="I25" s="14">
        <v>39267</v>
      </c>
      <c r="J25" s="14">
        <v>33377</v>
      </c>
      <c r="K25" s="14">
        <v>35124</v>
      </c>
      <c r="L25" s="14">
        <v>10358</v>
      </c>
      <c r="M25" s="14">
        <v>4764</v>
      </c>
      <c r="N25" s="12">
        <f t="shared" si="7"/>
        <v>437665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62905</v>
      </c>
      <c r="C26" s="14">
        <v>37640</v>
      </c>
      <c r="D26" s="14">
        <v>42573</v>
      </c>
      <c r="E26" s="14">
        <v>7774</v>
      </c>
      <c r="F26" s="14">
        <v>37984</v>
      </c>
      <c r="G26" s="14">
        <v>54834</v>
      </c>
      <c r="H26" s="14">
        <v>43966</v>
      </c>
      <c r="I26" s="14">
        <v>45744</v>
      </c>
      <c r="J26" s="14">
        <v>31251</v>
      </c>
      <c r="K26" s="14">
        <v>38420</v>
      </c>
      <c r="L26" s="14">
        <v>10916</v>
      </c>
      <c r="M26" s="14">
        <v>5687</v>
      </c>
      <c r="N26" s="12">
        <f t="shared" si="7"/>
        <v>419694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762244.2224718799</v>
      </c>
      <c r="C36" s="61">
        <f aca="true" t="shared" si="11" ref="C36:M36">C37+C38+C39+C40</f>
        <v>498798.3127985</v>
      </c>
      <c r="D36" s="61">
        <f t="shared" si="11"/>
        <v>557851.6385771</v>
      </c>
      <c r="E36" s="61">
        <f t="shared" si="11"/>
        <v>132961.111484</v>
      </c>
      <c r="F36" s="61">
        <f t="shared" si="11"/>
        <v>500527.3216688501</v>
      </c>
      <c r="G36" s="61">
        <f t="shared" si="11"/>
        <v>624984.4638</v>
      </c>
      <c r="H36" s="61">
        <f t="shared" si="11"/>
        <v>658689.1906000001</v>
      </c>
      <c r="I36" s="61">
        <f t="shared" si="11"/>
        <v>600668.9183534</v>
      </c>
      <c r="J36" s="61">
        <f t="shared" si="11"/>
        <v>492366.85458910005</v>
      </c>
      <c r="K36" s="61">
        <f t="shared" si="11"/>
        <v>608460.05788688</v>
      </c>
      <c r="L36" s="61">
        <f t="shared" si="11"/>
        <v>242137.07234636002</v>
      </c>
      <c r="M36" s="61">
        <f t="shared" si="11"/>
        <v>133945.50534336</v>
      </c>
      <c r="N36" s="61">
        <f>N37+N38+N39+N40</f>
        <v>5813634.669919432</v>
      </c>
    </row>
    <row r="37" spans="1:14" ht="18.75" customHeight="1">
      <c r="A37" s="58" t="s">
        <v>55</v>
      </c>
      <c r="B37" s="55">
        <f aca="true" t="shared" si="12" ref="B37:M37">B29*B7</f>
        <v>761311.1976</v>
      </c>
      <c r="C37" s="55">
        <f t="shared" si="12"/>
        <v>497896.5108</v>
      </c>
      <c r="D37" s="55">
        <f t="shared" si="12"/>
        <v>547238.4216</v>
      </c>
      <c r="E37" s="55">
        <f t="shared" si="12"/>
        <v>132645.46349999998</v>
      </c>
      <c r="F37" s="55">
        <f t="shared" si="12"/>
        <v>499865.7430000001</v>
      </c>
      <c r="G37" s="55">
        <f t="shared" si="12"/>
        <v>624216.6835</v>
      </c>
      <c r="H37" s="55">
        <f t="shared" si="12"/>
        <v>657664.461</v>
      </c>
      <c r="I37" s="55">
        <f t="shared" si="12"/>
        <v>599899.9548</v>
      </c>
      <c r="J37" s="55">
        <f t="shared" si="12"/>
        <v>491696.05030000006</v>
      </c>
      <c r="K37" s="55">
        <f t="shared" si="12"/>
        <v>607695.4697</v>
      </c>
      <c r="L37" s="55">
        <f t="shared" si="12"/>
        <v>241591.3628</v>
      </c>
      <c r="M37" s="55">
        <f t="shared" si="12"/>
        <v>133633.3983</v>
      </c>
      <c r="N37" s="57">
        <f>SUM(B37:M37)</f>
        <v>5795354.716900002</v>
      </c>
    </row>
    <row r="38" spans="1:14" ht="18.75" customHeight="1">
      <c r="A38" s="58" t="s">
        <v>56</v>
      </c>
      <c r="B38" s="55">
        <f aca="true" t="shared" si="13" ref="B38:M38">B30*B7</f>
        <v>-2324.05512812</v>
      </c>
      <c r="C38" s="55">
        <f t="shared" si="13"/>
        <v>-1490.7180015</v>
      </c>
      <c r="D38" s="55">
        <f t="shared" si="13"/>
        <v>-1673.5430228999999</v>
      </c>
      <c r="E38" s="55">
        <f t="shared" si="13"/>
        <v>-330.632016</v>
      </c>
      <c r="F38" s="55">
        <f t="shared" si="13"/>
        <v>-1499.82133115</v>
      </c>
      <c r="G38" s="55">
        <f t="shared" si="13"/>
        <v>-1894.3797000000002</v>
      </c>
      <c r="H38" s="55">
        <f t="shared" si="13"/>
        <v>-1872.8304</v>
      </c>
      <c r="I38" s="55">
        <f t="shared" si="13"/>
        <v>-1777.6364466</v>
      </c>
      <c r="J38" s="55">
        <f t="shared" si="13"/>
        <v>-1447.7957109000001</v>
      </c>
      <c r="K38" s="55">
        <f t="shared" si="13"/>
        <v>-1837.65181312</v>
      </c>
      <c r="L38" s="55">
        <f t="shared" si="13"/>
        <v>-725.45045364</v>
      </c>
      <c r="M38" s="55">
        <f t="shared" si="13"/>
        <v>-406.93295664</v>
      </c>
      <c r="N38" s="25">
        <f>SUM(B38:M38)</f>
        <v>-17281.446980570003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10125.36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10125.36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-72728.2</v>
      </c>
      <c r="C42" s="25">
        <f aca="true" t="shared" si="15" ref="C42:M42">+C43+C46+C54+C55</f>
        <v>-67400.6</v>
      </c>
      <c r="D42" s="25">
        <f t="shared" si="15"/>
        <v>-55183.6</v>
      </c>
      <c r="E42" s="25">
        <f t="shared" si="15"/>
        <v>-7778.6</v>
      </c>
      <c r="F42" s="25">
        <f t="shared" si="15"/>
        <v>-42328.2</v>
      </c>
      <c r="G42" s="25">
        <f t="shared" si="15"/>
        <v>-80875.4</v>
      </c>
      <c r="H42" s="25">
        <f t="shared" si="15"/>
        <v>-92005.6</v>
      </c>
      <c r="I42" s="25">
        <f t="shared" si="15"/>
        <v>-47690</v>
      </c>
      <c r="J42" s="25">
        <f t="shared" si="15"/>
        <v>-60135</v>
      </c>
      <c r="K42" s="25">
        <f t="shared" si="15"/>
        <v>-52485.6</v>
      </c>
      <c r="L42" s="25">
        <f t="shared" si="15"/>
        <v>-26334</v>
      </c>
      <c r="M42" s="25">
        <f t="shared" si="15"/>
        <v>-16765.6</v>
      </c>
      <c r="N42" s="25">
        <f>+N43+N46+N54+N55</f>
        <v>-621710.3999999999</v>
      </c>
    </row>
    <row r="43" spans="1:14" ht="18.75" customHeight="1">
      <c r="A43" s="17" t="s">
        <v>60</v>
      </c>
      <c r="B43" s="26">
        <f>B44+B45</f>
        <v>-72728.2</v>
      </c>
      <c r="C43" s="26">
        <f>C44+C45</f>
        <v>-67400.6</v>
      </c>
      <c r="D43" s="26">
        <f>D44+D45</f>
        <v>-55183.6</v>
      </c>
      <c r="E43" s="26">
        <f>E44+E45</f>
        <v>-7778.6</v>
      </c>
      <c r="F43" s="26">
        <f aca="true" t="shared" si="16" ref="F43:M43">F44+F45</f>
        <v>-42328.2</v>
      </c>
      <c r="G43" s="26">
        <f t="shared" si="16"/>
        <v>-80875.4</v>
      </c>
      <c r="H43" s="26">
        <f t="shared" si="16"/>
        <v>-92005.6</v>
      </c>
      <c r="I43" s="26">
        <f t="shared" si="16"/>
        <v>-47690</v>
      </c>
      <c r="J43" s="26">
        <f t="shared" si="16"/>
        <v>-60135</v>
      </c>
      <c r="K43" s="26">
        <f t="shared" si="16"/>
        <v>-52485.6</v>
      </c>
      <c r="L43" s="26">
        <f t="shared" si="16"/>
        <v>-26334</v>
      </c>
      <c r="M43" s="26">
        <f t="shared" si="16"/>
        <v>-16765.6</v>
      </c>
      <c r="N43" s="25">
        <f aca="true" t="shared" si="17" ref="N43:N55">SUM(B43:M43)</f>
        <v>-621710.3999999999</v>
      </c>
    </row>
    <row r="44" spans="1:25" ht="18.75" customHeight="1">
      <c r="A44" s="13" t="s">
        <v>61</v>
      </c>
      <c r="B44" s="20">
        <f>ROUND(-B9*$D$3,2)</f>
        <v>-72728.2</v>
      </c>
      <c r="C44" s="20">
        <f>ROUND(-C9*$D$3,2)</f>
        <v>-67400.6</v>
      </c>
      <c r="D44" s="20">
        <f>ROUND(-D9*$D$3,2)</f>
        <v>-55183.6</v>
      </c>
      <c r="E44" s="20">
        <f>ROUND(-E9*$D$3,2)</f>
        <v>-7778.6</v>
      </c>
      <c r="F44" s="20">
        <f aca="true" t="shared" si="18" ref="F44:M44">ROUND(-F9*$D$3,2)</f>
        <v>-42328.2</v>
      </c>
      <c r="G44" s="20">
        <f t="shared" si="18"/>
        <v>-80875.4</v>
      </c>
      <c r="H44" s="20">
        <f t="shared" si="18"/>
        <v>-92005.6</v>
      </c>
      <c r="I44" s="20">
        <f t="shared" si="18"/>
        <v>-47690</v>
      </c>
      <c r="J44" s="20">
        <f t="shared" si="18"/>
        <v>-60135</v>
      </c>
      <c r="K44" s="20">
        <f t="shared" si="18"/>
        <v>-52485.6</v>
      </c>
      <c r="L44" s="20">
        <f t="shared" si="18"/>
        <v>-26334</v>
      </c>
      <c r="M44" s="20">
        <f t="shared" si="18"/>
        <v>-16765.6</v>
      </c>
      <c r="N44" s="47">
        <f t="shared" si="17"/>
        <v>-621710.3999999999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689516.02247188</v>
      </c>
      <c r="C57" s="29">
        <f t="shared" si="21"/>
        <v>431397.71279849997</v>
      </c>
      <c r="D57" s="29">
        <f t="shared" si="21"/>
        <v>502668.03857710003</v>
      </c>
      <c r="E57" s="29">
        <f t="shared" si="21"/>
        <v>125182.51148399999</v>
      </c>
      <c r="F57" s="29">
        <f t="shared" si="21"/>
        <v>458199.1216688501</v>
      </c>
      <c r="G57" s="29">
        <f t="shared" si="21"/>
        <v>544109.0638</v>
      </c>
      <c r="H57" s="29">
        <f t="shared" si="21"/>
        <v>566683.5906000001</v>
      </c>
      <c r="I57" s="29">
        <f t="shared" si="21"/>
        <v>552978.9183534</v>
      </c>
      <c r="J57" s="29">
        <f t="shared" si="21"/>
        <v>432231.85458910005</v>
      </c>
      <c r="K57" s="29">
        <f t="shared" si="21"/>
        <v>555974.45788688</v>
      </c>
      <c r="L57" s="29">
        <f t="shared" si="21"/>
        <v>215803.07234636002</v>
      </c>
      <c r="M57" s="29">
        <f t="shared" si="21"/>
        <v>117179.90534336</v>
      </c>
      <c r="N57" s="29">
        <f>SUM(B57:M57)</f>
        <v>5191924.269919432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689516.02</v>
      </c>
      <c r="C60" s="36">
        <f aca="true" t="shared" si="22" ref="C60:M60">SUM(C61:C74)</f>
        <v>431397.72</v>
      </c>
      <c r="D60" s="36">
        <f t="shared" si="22"/>
        <v>502668.04</v>
      </c>
      <c r="E60" s="36">
        <f t="shared" si="22"/>
        <v>125182.51</v>
      </c>
      <c r="F60" s="36">
        <f t="shared" si="22"/>
        <v>458199.12</v>
      </c>
      <c r="G60" s="36">
        <f t="shared" si="22"/>
        <v>544109.06</v>
      </c>
      <c r="H60" s="36">
        <f t="shared" si="22"/>
        <v>566683.6</v>
      </c>
      <c r="I60" s="36">
        <f t="shared" si="22"/>
        <v>552978.92</v>
      </c>
      <c r="J60" s="36">
        <f t="shared" si="22"/>
        <v>432231.85</v>
      </c>
      <c r="K60" s="36">
        <f t="shared" si="22"/>
        <v>555974.46</v>
      </c>
      <c r="L60" s="36">
        <f t="shared" si="22"/>
        <v>215803.07</v>
      </c>
      <c r="M60" s="36">
        <f t="shared" si="22"/>
        <v>117179.91</v>
      </c>
      <c r="N60" s="29">
        <f>SUM(N61:N74)</f>
        <v>5191924.28</v>
      </c>
    </row>
    <row r="61" spans="1:15" ht="18.75" customHeight="1">
      <c r="A61" s="17" t="s">
        <v>75</v>
      </c>
      <c r="B61" s="36">
        <v>128508.49</v>
      </c>
      <c r="C61" s="36">
        <v>123297.29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251805.78</v>
      </c>
      <c r="O61"/>
    </row>
    <row r="62" spans="1:15" ht="18.75" customHeight="1">
      <c r="A62" s="17" t="s">
        <v>76</v>
      </c>
      <c r="B62" s="36">
        <v>561007.53</v>
      </c>
      <c r="C62" s="36">
        <v>308100.43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869107.96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502668.04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502668.04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125182.51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125182.51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458199.12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458199.12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544109.06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544109.06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434621.62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434621.62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132061.98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132061.98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552978.92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552978.92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432231.85</v>
      </c>
      <c r="K70" s="35">
        <v>0</v>
      </c>
      <c r="L70" s="35">
        <v>0</v>
      </c>
      <c r="M70" s="35">
        <v>0</v>
      </c>
      <c r="N70" s="29">
        <f t="shared" si="23"/>
        <v>432231.85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555974.46</v>
      </c>
      <c r="L71" s="35">
        <v>0</v>
      </c>
      <c r="M71" s="62"/>
      <c r="N71" s="26">
        <f t="shared" si="23"/>
        <v>555974.46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215803.07</v>
      </c>
      <c r="M72" s="35">
        <v>0</v>
      </c>
      <c r="N72" s="29">
        <f t="shared" si="23"/>
        <v>215803.07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117179.91</v>
      </c>
      <c r="N73" s="26">
        <f t="shared" si="23"/>
        <v>117179.91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2.291021027365946</v>
      </c>
      <c r="C78" s="45">
        <v>2.2458452047498194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1.9810945160447737</v>
      </c>
      <c r="C79" s="45">
        <v>1.8693142950305826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1.8164178740510444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2.5260969218960767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2.121804523452397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1.6825669982527791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1.9805359628037686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1.9352769657724331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1.9220605810107099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2.1648494070406312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2.0695005251022236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2.4594428995486126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2.409915354947914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2016-09-13T18:08:25Z</dcterms:modified>
  <cp:category/>
  <cp:version/>
  <cp:contentType/>
  <cp:contentStatus/>
</cp:coreProperties>
</file>