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<sst xmlns="http://schemas.openxmlformats.org/spreadsheetml/2006/main" count="105" uniqueCount="103">
  <si>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</si>
  <si>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</si>
  <si>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</si>
  <si>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</si>
  <si>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</si>
  <si>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</si>
  <si>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</si>
  <si>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</si>
  <si>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</si>
  <si>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</si>
  <si>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</si>
  <si>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</si>
  <si>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</si>
  <si>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</si>
  <si>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</si>
  <si>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</si>
  <si>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</si>
  <si>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</si>
  <si>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</si>
  <si>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</si>
  <si>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</si>
  <si>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</si>
  <si>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</si>
  <si>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</si>
  <si>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</si>
  <si>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</si>
  <si>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</si>
  <si>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</si>
  <si>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</si>
  <si>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</si>
  <si>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</si>
  <si>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</si>
  <si>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</si>
  <si>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</si>
  <si>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</si>
  <si>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</si>
  <si>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</si>
  <si>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</si>
  <si>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</si>
  <si>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</si>
  <si>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</si>
  <si>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</si>
  <si>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</si>
  <si>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</si>
  <si>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</si>
  <si>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</si>
  <si>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</si>
  <si>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</si>
  <si>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</si>
  <si>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</si>
  <si>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</si>
  <si>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</si>
  <si>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</si>
  <si>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</si>
  <si>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</si>
  <si>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</si>
  <si>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</si>
  <si>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</si>
  <si>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</si>
  <si>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</si>
  <si>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</si>
  <si>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</si>
  <si>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</si>
  <si>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</si>
  <si>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</si>
  <si>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</si>
  <si>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</si>
  <si>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</si>
  <si>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</si>
  <si>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</si>
  <si>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</si>
  <si>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</si>
  <si>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</si>
  <si>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</si>
  <si>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</si>
  <si>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</si>
  <si>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</si>
  <si>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</si>
  <si>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</si>
  <si>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</si>
  <si>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</si>
  <si>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</si>
  <si>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</si>
  <si>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</si>
  <si>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</si>
  <si>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</si>
  <si>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</si>
  <si>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</si>
  <si>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</si>
  <si>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</si>
  <si>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</si>
  <si>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</si>
  <si>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</si>
  <si>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</si>
  <si>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</si>
  <si>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</si>
  <si>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</si>
  <si>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</si>
  <si>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</si>
  <si>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</si>
  <si>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</si>
  <si>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</si>
  <si>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05/09/16 - VENCIMENTO 15/09/16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</si>
</sst>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18.875" style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533075</v>
      </c>
      <c r="C7" s="10">
        <f>C8+C20+C24</f>
        <v>393246</v>
      </c>
      <c r="D7" s="10">
        <f>D8+D20+D24</f>
        <v>394937</v>
      </c>
      <c r="E7" s="10">
        <f>E8+E20+E24</f>
        <v>67327</v>
      </c>
      <c r="F7" s="10">
        <f aca="true" t="shared" si="0" ref="F7:M7">F8+F20+F24</f>
        <v>336919</v>
      </c>
      <c r="G7" s="10">
        <f t="shared" si="0"/>
        <v>539524</v>
      </c>
      <c r="H7" s="10">
        <f t="shared" si="0"/>
        <v>490829</v>
      </c>
      <c r="I7" s="10">
        <f t="shared" si="0"/>
        <v>428962</v>
      </c>
      <c r="J7" s="10">
        <f t="shared" si="0"/>
        <v>304662</v>
      </c>
      <c r="K7" s="10">
        <f t="shared" si="0"/>
        <v>373865</v>
      </c>
      <c r="L7" s="10">
        <f t="shared" si="0"/>
        <v>155303</v>
      </c>
      <c r="M7" s="10">
        <f t="shared" si="0"/>
        <v>93511</v>
      </c>
      <c r="N7" s="10">
        <f>+N8+N20+N24</f>
        <v>4112160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223757</v>
      </c>
      <c r="C8" s="12">
        <f>+C9+C12+C16</f>
        <v>178105</v>
      </c>
      <c r="D8" s="12">
        <f>+D9+D12+D16</f>
        <v>195452</v>
      </c>
      <c r="E8" s="12">
        <f>+E9+E12+E16</f>
        <v>30049</v>
      </c>
      <c r="F8" s="12">
        <f aca="true" t="shared" si="1" ref="F8:M8">+F9+F12+F16</f>
        <v>150292</v>
      </c>
      <c r="G8" s="12">
        <f t="shared" si="1"/>
        <v>252674</v>
      </c>
      <c r="H8" s="12">
        <f t="shared" si="1"/>
        <v>225366</v>
      </c>
      <c r="I8" s="12">
        <f t="shared" si="1"/>
        <v>203404</v>
      </c>
      <c r="J8" s="12">
        <f t="shared" si="1"/>
        <v>145417</v>
      </c>
      <c r="K8" s="12">
        <f t="shared" si="1"/>
        <v>167512</v>
      </c>
      <c r="L8" s="12">
        <f t="shared" si="1"/>
        <v>78712</v>
      </c>
      <c r="M8" s="12">
        <f t="shared" si="1"/>
        <v>49696</v>
      </c>
      <c r="N8" s="12">
        <f>SUM(B8:M8)</f>
        <v>1900436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21350</v>
      </c>
      <c r="C9" s="14">
        <v>21272</v>
      </c>
      <c r="D9" s="14">
        <v>14937</v>
      </c>
      <c r="E9" s="14">
        <v>2223</v>
      </c>
      <c r="F9" s="14">
        <v>12649</v>
      </c>
      <c r="G9" s="14">
        <v>23809</v>
      </c>
      <c r="H9" s="14">
        <v>28328</v>
      </c>
      <c r="I9" s="14">
        <v>13563</v>
      </c>
      <c r="J9" s="14">
        <v>17436</v>
      </c>
      <c r="K9" s="14">
        <v>14128</v>
      </c>
      <c r="L9" s="14">
        <v>9425</v>
      </c>
      <c r="M9" s="14">
        <v>6161</v>
      </c>
      <c r="N9" s="12">
        <f aca="true" t="shared" si="2" ref="N9:N19">SUM(B9:M9)</f>
        <v>185281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21350</v>
      </c>
      <c r="C10" s="14">
        <f>+C9-C11</f>
        <v>21272</v>
      </c>
      <c r="D10" s="14">
        <f>+D9-D11</f>
        <v>14937</v>
      </c>
      <c r="E10" s="14">
        <f>+E9-E11</f>
        <v>2223</v>
      </c>
      <c r="F10" s="14">
        <f aca="true" t="shared" si="3" ref="F10:M10">+F9-F11</f>
        <v>12649</v>
      </c>
      <c r="G10" s="14">
        <f t="shared" si="3"/>
        <v>23809</v>
      </c>
      <c r="H10" s="14">
        <f t="shared" si="3"/>
        <v>28328</v>
      </c>
      <c r="I10" s="14">
        <f t="shared" si="3"/>
        <v>13563</v>
      </c>
      <c r="J10" s="14">
        <f t="shared" si="3"/>
        <v>17436</v>
      </c>
      <c r="K10" s="14">
        <f t="shared" si="3"/>
        <v>14128</v>
      </c>
      <c r="L10" s="14">
        <f t="shared" si="3"/>
        <v>9425</v>
      </c>
      <c r="M10" s="14">
        <f t="shared" si="3"/>
        <v>6161</v>
      </c>
      <c r="N10" s="12">
        <f t="shared" si="2"/>
        <v>185281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172842</v>
      </c>
      <c r="C12" s="14">
        <f>C13+C14+C15</f>
        <v>136412</v>
      </c>
      <c r="D12" s="14">
        <f>D13+D14+D15</f>
        <v>158239</v>
      </c>
      <c r="E12" s="14">
        <f>E13+E14+E15</f>
        <v>24351</v>
      </c>
      <c r="F12" s="14">
        <f aca="true" t="shared" si="4" ref="F12:M12">F13+F14+F15</f>
        <v>118838</v>
      </c>
      <c r="G12" s="14">
        <f t="shared" si="4"/>
        <v>197148</v>
      </c>
      <c r="H12" s="14">
        <f t="shared" si="4"/>
        <v>170669</v>
      </c>
      <c r="I12" s="14">
        <f t="shared" si="4"/>
        <v>162819</v>
      </c>
      <c r="J12" s="14">
        <f t="shared" si="4"/>
        <v>110132</v>
      </c>
      <c r="K12" s="14">
        <f t="shared" si="4"/>
        <v>129176</v>
      </c>
      <c r="L12" s="14">
        <f t="shared" si="4"/>
        <v>60583</v>
      </c>
      <c r="M12" s="14">
        <f t="shared" si="4"/>
        <v>38698</v>
      </c>
      <c r="N12" s="12">
        <f t="shared" si="2"/>
        <v>1479907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81342</v>
      </c>
      <c r="C13" s="14">
        <v>65679</v>
      </c>
      <c r="D13" s="14">
        <v>74247</v>
      </c>
      <c r="E13" s="14">
        <v>11511</v>
      </c>
      <c r="F13" s="14">
        <v>55513</v>
      </c>
      <c r="G13" s="14">
        <v>93741</v>
      </c>
      <c r="H13" s="14">
        <v>85373</v>
      </c>
      <c r="I13" s="14">
        <v>80560</v>
      </c>
      <c r="J13" s="14">
        <v>51959</v>
      </c>
      <c r="K13" s="14">
        <v>61171</v>
      </c>
      <c r="L13" s="14">
        <v>28324</v>
      </c>
      <c r="M13" s="14">
        <v>17591</v>
      </c>
      <c r="N13" s="12">
        <f t="shared" si="2"/>
        <v>707011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86577</v>
      </c>
      <c r="C14" s="14">
        <v>64383</v>
      </c>
      <c r="D14" s="14">
        <v>80568</v>
      </c>
      <c r="E14" s="14">
        <v>11960</v>
      </c>
      <c r="F14" s="14">
        <v>59113</v>
      </c>
      <c r="G14" s="14">
        <v>94615</v>
      </c>
      <c r="H14" s="14">
        <v>79060</v>
      </c>
      <c r="I14" s="14">
        <v>79136</v>
      </c>
      <c r="J14" s="14">
        <v>54605</v>
      </c>
      <c r="K14" s="14">
        <v>64780</v>
      </c>
      <c r="L14" s="14">
        <v>30219</v>
      </c>
      <c r="M14" s="14">
        <v>20182</v>
      </c>
      <c r="N14" s="12">
        <f t="shared" si="2"/>
        <v>725198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4923</v>
      </c>
      <c r="C15" s="14">
        <v>6350</v>
      </c>
      <c r="D15" s="14">
        <v>3424</v>
      </c>
      <c r="E15" s="14">
        <v>880</v>
      </c>
      <c r="F15" s="14">
        <v>4212</v>
      </c>
      <c r="G15" s="14">
        <v>8792</v>
      </c>
      <c r="H15" s="14">
        <v>6236</v>
      </c>
      <c r="I15" s="14">
        <v>3123</v>
      </c>
      <c r="J15" s="14">
        <v>3568</v>
      </c>
      <c r="K15" s="14">
        <v>3225</v>
      </c>
      <c r="L15" s="14">
        <v>2040</v>
      </c>
      <c r="M15" s="14">
        <v>925</v>
      </c>
      <c r="N15" s="12">
        <f t="shared" si="2"/>
        <v>47698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29565</v>
      </c>
      <c r="C16" s="14">
        <f>C17+C18+C19</f>
        <v>20421</v>
      </c>
      <c r="D16" s="14">
        <f>D17+D18+D19</f>
        <v>22276</v>
      </c>
      <c r="E16" s="14">
        <f>E17+E18+E19</f>
        <v>3475</v>
      </c>
      <c r="F16" s="14">
        <f aca="true" t="shared" si="5" ref="F16:M16">F17+F18+F19</f>
        <v>18805</v>
      </c>
      <c r="G16" s="14">
        <f t="shared" si="5"/>
        <v>31717</v>
      </c>
      <c r="H16" s="14">
        <f t="shared" si="5"/>
        <v>26369</v>
      </c>
      <c r="I16" s="14">
        <f t="shared" si="5"/>
        <v>27022</v>
      </c>
      <c r="J16" s="14">
        <f t="shared" si="5"/>
        <v>17849</v>
      </c>
      <c r="K16" s="14">
        <f t="shared" si="5"/>
        <v>24208</v>
      </c>
      <c r="L16" s="14">
        <f t="shared" si="5"/>
        <v>8704</v>
      </c>
      <c r="M16" s="14">
        <f t="shared" si="5"/>
        <v>4837</v>
      </c>
      <c r="N16" s="12">
        <f t="shared" si="2"/>
        <v>235248</v>
      </c>
    </row>
    <row r="17" spans="1:25" ht="18.75" customHeight="1">
      <c r="A17" s="15" t="s">
        <v>16</v>
      </c>
      <c r="B17" s="14">
        <v>16629</v>
      </c>
      <c r="C17" s="14">
        <v>12123</v>
      </c>
      <c r="D17" s="14">
        <v>11266</v>
      </c>
      <c r="E17" s="14">
        <v>1966</v>
      </c>
      <c r="F17" s="14">
        <v>10399</v>
      </c>
      <c r="G17" s="14">
        <v>17977</v>
      </c>
      <c r="H17" s="14">
        <v>14997</v>
      </c>
      <c r="I17" s="14">
        <v>15648</v>
      </c>
      <c r="J17" s="14">
        <v>10057</v>
      </c>
      <c r="K17" s="14">
        <v>13708</v>
      </c>
      <c r="L17" s="14">
        <v>5063</v>
      </c>
      <c r="M17" s="14">
        <v>2638</v>
      </c>
      <c r="N17" s="12">
        <f t="shared" si="2"/>
        <v>132471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11816</v>
      </c>
      <c r="C18" s="14">
        <v>7038</v>
      </c>
      <c r="D18" s="14">
        <v>10273</v>
      </c>
      <c r="E18" s="14">
        <v>1373</v>
      </c>
      <c r="F18" s="14">
        <v>7324</v>
      </c>
      <c r="G18" s="14">
        <v>11853</v>
      </c>
      <c r="H18" s="14">
        <v>10102</v>
      </c>
      <c r="I18" s="14">
        <v>10733</v>
      </c>
      <c r="J18" s="14">
        <v>7129</v>
      </c>
      <c r="K18" s="14">
        <v>9887</v>
      </c>
      <c r="L18" s="14">
        <v>3350</v>
      </c>
      <c r="M18" s="14">
        <v>2029</v>
      </c>
      <c r="N18" s="12">
        <f t="shared" si="2"/>
        <v>92907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1120</v>
      </c>
      <c r="C19" s="14">
        <v>1260</v>
      </c>
      <c r="D19" s="14">
        <v>737</v>
      </c>
      <c r="E19" s="14">
        <v>136</v>
      </c>
      <c r="F19" s="14">
        <v>1082</v>
      </c>
      <c r="G19" s="14">
        <v>1887</v>
      </c>
      <c r="H19" s="14">
        <v>1270</v>
      </c>
      <c r="I19" s="14">
        <v>641</v>
      </c>
      <c r="J19" s="14">
        <v>663</v>
      </c>
      <c r="K19" s="14">
        <v>613</v>
      </c>
      <c r="L19" s="14">
        <v>291</v>
      </c>
      <c r="M19" s="14">
        <v>170</v>
      </c>
      <c r="N19" s="12">
        <f t="shared" si="2"/>
        <v>9870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129693</v>
      </c>
      <c r="C20" s="18">
        <f>C21+C22+C23</f>
        <v>80343</v>
      </c>
      <c r="D20" s="18">
        <f>D21+D22+D23</f>
        <v>74287</v>
      </c>
      <c r="E20" s="18">
        <f>E21+E22+E23</f>
        <v>12667</v>
      </c>
      <c r="F20" s="18">
        <f aca="true" t="shared" si="6" ref="F20:M20">F21+F22+F23</f>
        <v>63908</v>
      </c>
      <c r="G20" s="18">
        <f t="shared" si="6"/>
        <v>103394</v>
      </c>
      <c r="H20" s="18">
        <f t="shared" si="6"/>
        <v>109940</v>
      </c>
      <c r="I20" s="18">
        <f t="shared" si="6"/>
        <v>100160</v>
      </c>
      <c r="J20" s="18">
        <f t="shared" si="6"/>
        <v>65522</v>
      </c>
      <c r="K20" s="18">
        <f t="shared" si="6"/>
        <v>100023</v>
      </c>
      <c r="L20" s="18">
        <f t="shared" si="6"/>
        <v>40191</v>
      </c>
      <c r="M20" s="18">
        <f t="shared" si="6"/>
        <v>23487</v>
      </c>
      <c r="N20" s="12">
        <f aca="true" t="shared" si="7" ref="N20:N26">SUM(B20:M20)</f>
        <v>903615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66326</v>
      </c>
      <c r="C21" s="14">
        <v>44120</v>
      </c>
      <c r="D21" s="14">
        <v>39384</v>
      </c>
      <c r="E21" s="14">
        <v>6864</v>
      </c>
      <c r="F21" s="14">
        <v>33664</v>
      </c>
      <c r="G21" s="14">
        <v>55777</v>
      </c>
      <c r="H21" s="14">
        <v>62315</v>
      </c>
      <c r="I21" s="14">
        <v>55076</v>
      </c>
      <c r="J21" s="14">
        <v>34708</v>
      </c>
      <c r="K21" s="14">
        <v>51973</v>
      </c>
      <c r="L21" s="14">
        <v>21049</v>
      </c>
      <c r="M21" s="14">
        <v>12053</v>
      </c>
      <c r="N21" s="12">
        <f t="shared" si="7"/>
        <v>483309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60778</v>
      </c>
      <c r="C22" s="14">
        <v>33911</v>
      </c>
      <c r="D22" s="14">
        <v>33570</v>
      </c>
      <c r="E22" s="14">
        <v>5455</v>
      </c>
      <c r="F22" s="14">
        <v>28618</v>
      </c>
      <c r="G22" s="14">
        <v>44510</v>
      </c>
      <c r="H22" s="14">
        <v>45256</v>
      </c>
      <c r="I22" s="14">
        <v>43465</v>
      </c>
      <c r="J22" s="14">
        <v>29393</v>
      </c>
      <c r="K22" s="14">
        <v>46171</v>
      </c>
      <c r="L22" s="14">
        <v>18257</v>
      </c>
      <c r="M22" s="14">
        <v>11002</v>
      </c>
      <c r="N22" s="12">
        <f t="shared" si="7"/>
        <v>400386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2589</v>
      </c>
      <c r="C23" s="14">
        <v>2312</v>
      </c>
      <c r="D23" s="14">
        <v>1333</v>
      </c>
      <c r="E23" s="14">
        <v>348</v>
      </c>
      <c r="F23" s="14">
        <v>1626</v>
      </c>
      <c r="G23" s="14">
        <v>3107</v>
      </c>
      <c r="H23" s="14">
        <v>2369</v>
      </c>
      <c r="I23" s="14">
        <v>1619</v>
      </c>
      <c r="J23" s="14">
        <v>1421</v>
      </c>
      <c r="K23" s="14">
        <v>1879</v>
      </c>
      <c r="L23" s="14">
        <v>885</v>
      </c>
      <c r="M23" s="14">
        <v>432</v>
      </c>
      <c r="N23" s="12">
        <f t="shared" si="7"/>
        <v>19920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179625</v>
      </c>
      <c r="C24" s="14">
        <f>C25+C26</f>
        <v>134798</v>
      </c>
      <c r="D24" s="14">
        <f>D25+D26</f>
        <v>125198</v>
      </c>
      <c r="E24" s="14">
        <f>E25+E26</f>
        <v>24611</v>
      </c>
      <c r="F24" s="14">
        <f aca="true" t="shared" si="8" ref="F24:M24">F25+F26</f>
        <v>122719</v>
      </c>
      <c r="G24" s="14">
        <f t="shared" si="8"/>
        <v>183456</v>
      </c>
      <c r="H24" s="14">
        <f t="shared" si="8"/>
        <v>155523</v>
      </c>
      <c r="I24" s="14">
        <f t="shared" si="8"/>
        <v>125398</v>
      </c>
      <c r="J24" s="14">
        <f t="shared" si="8"/>
        <v>93723</v>
      </c>
      <c r="K24" s="14">
        <f t="shared" si="8"/>
        <v>106330</v>
      </c>
      <c r="L24" s="14">
        <f t="shared" si="8"/>
        <v>36400</v>
      </c>
      <c r="M24" s="14">
        <f t="shared" si="8"/>
        <v>20328</v>
      </c>
      <c r="N24" s="12">
        <f t="shared" si="7"/>
        <v>1308109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78569</v>
      </c>
      <c r="C25" s="14">
        <v>65801</v>
      </c>
      <c r="D25" s="14">
        <v>60564</v>
      </c>
      <c r="E25" s="14">
        <v>13249</v>
      </c>
      <c r="F25" s="14">
        <v>58668</v>
      </c>
      <c r="G25" s="14">
        <v>92572</v>
      </c>
      <c r="H25" s="14">
        <v>81403</v>
      </c>
      <c r="I25" s="14">
        <v>55039</v>
      </c>
      <c r="J25" s="14">
        <v>46747</v>
      </c>
      <c r="K25" s="14">
        <v>47229</v>
      </c>
      <c r="L25" s="14">
        <v>16433</v>
      </c>
      <c r="M25" s="14">
        <v>8082</v>
      </c>
      <c r="N25" s="12">
        <f t="shared" si="7"/>
        <v>624356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101056</v>
      </c>
      <c r="C26" s="14">
        <v>68997</v>
      </c>
      <c r="D26" s="14">
        <v>64634</v>
      </c>
      <c r="E26" s="14">
        <v>11362</v>
      </c>
      <c r="F26" s="14">
        <v>64051</v>
      </c>
      <c r="G26" s="14">
        <v>90884</v>
      </c>
      <c r="H26" s="14">
        <v>74120</v>
      </c>
      <c r="I26" s="14">
        <v>70359</v>
      </c>
      <c r="J26" s="14">
        <v>46976</v>
      </c>
      <c r="K26" s="14">
        <v>59101</v>
      </c>
      <c r="L26" s="14">
        <v>19967</v>
      </c>
      <c r="M26" s="14">
        <v>12246</v>
      </c>
      <c r="N26" s="12">
        <f t="shared" si="7"/>
        <v>683753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1081670.7155895</v>
      </c>
      <c r="C36" s="61">
        <f aca="true" t="shared" si="11" ref="C36:M36">C37+C38+C39+C40</f>
        <v>771003.821003</v>
      </c>
      <c r="D36" s="61">
        <f t="shared" si="11"/>
        <v>726826.54699685</v>
      </c>
      <c r="E36" s="61">
        <f t="shared" si="11"/>
        <v>169894.13141679997</v>
      </c>
      <c r="F36" s="61">
        <f t="shared" si="11"/>
        <v>713950.64684395</v>
      </c>
      <c r="G36" s="61">
        <f t="shared" si="11"/>
        <v>906580.6696000001</v>
      </c>
      <c r="H36" s="61">
        <f t="shared" si="11"/>
        <v>965364.1461</v>
      </c>
      <c r="I36" s="61">
        <f t="shared" si="11"/>
        <v>823542.0335516</v>
      </c>
      <c r="J36" s="61">
        <f t="shared" si="11"/>
        <v>658827.9909066</v>
      </c>
      <c r="K36" s="61">
        <f t="shared" si="11"/>
        <v>773007.0625223999</v>
      </c>
      <c r="L36" s="61">
        <f t="shared" si="11"/>
        <v>381224.83067328995</v>
      </c>
      <c r="M36" s="61">
        <f t="shared" si="11"/>
        <v>224862.90212416003</v>
      </c>
      <c r="N36" s="61">
        <f>N37+N38+N39+N40</f>
        <v>8196755.497328151</v>
      </c>
    </row>
    <row r="37" spans="1:14" ht="18.75" customHeight="1">
      <c r="A37" s="58" t="s">
        <v>55</v>
      </c>
      <c r="B37" s="55">
        <f aca="true" t="shared" si="12" ref="B37:M37">B29*B7</f>
        <v>1081715.79</v>
      </c>
      <c r="C37" s="55">
        <f t="shared" si="12"/>
        <v>770919.4584</v>
      </c>
      <c r="D37" s="55">
        <f t="shared" si="12"/>
        <v>716731.6676</v>
      </c>
      <c r="E37" s="55">
        <f t="shared" si="12"/>
        <v>169670.77269999997</v>
      </c>
      <c r="F37" s="55">
        <f t="shared" si="12"/>
        <v>713931.361</v>
      </c>
      <c r="G37" s="55">
        <f t="shared" si="12"/>
        <v>906670.082</v>
      </c>
      <c r="H37" s="55">
        <f t="shared" si="12"/>
        <v>965215.2285</v>
      </c>
      <c r="I37" s="55">
        <f t="shared" si="12"/>
        <v>823435.4552</v>
      </c>
      <c r="J37" s="55">
        <f t="shared" si="12"/>
        <v>658648.7778</v>
      </c>
      <c r="K37" s="55">
        <f t="shared" si="12"/>
        <v>772741.5684999999</v>
      </c>
      <c r="L37" s="55">
        <f t="shared" si="12"/>
        <v>381098.0317</v>
      </c>
      <c r="M37" s="55">
        <f t="shared" si="12"/>
        <v>224828.49730000002</v>
      </c>
      <c r="N37" s="57">
        <f>SUM(B37:M37)</f>
        <v>8185606.690700001</v>
      </c>
    </row>
    <row r="38" spans="1:14" ht="18.75" customHeight="1">
      <c r="A38" s="58" t="s">
        <v>56</v>
      </c>
      <c r="B38" s="55">
        <f aca="true" t="shared" si="13" ref="B38:M38">B30*B7</f>
        <v>-3302.1544105000003</v>
      </c>
      <c r="C38" s="55">
        <f t="shared" si="13"/>
        <v>-2308.157397</v>
      </c>
      <c r="D38" s="55">
        <f t="shared" si="13"/>
        <v>-2191.88060315</v>
      </c>
      <c r="E38" s="55">
        <f t="shared" si="13"/>
        <v>-422.9212832</v>
      </c>
      <c r="F38" s="55">
        <f t="shared" si="13"/>
        <v>-2142.11415605</v>
      </c>
      <c r="G38" s="55">
        <f t="shared" si="13"/>
        <v>-2751.5724</v>
      </c>
      <c r="H38" s="55">
        <f t="shared" si="13"/>
        <v>-2748.6424</v>
      </c>
      <c r="I38" s="55">
        <f t="shared" si="13"/>
        <v>-2440.0216484000002</v>
      </c>
      <c r="J38" s="55">
        <f t="shared" si="13"/>
        <v>-1939.3868934</v>
      </c>
      <c r="K38" s="55">
        <f t="shared" si="13"/>
        <v>-2336.7459776</v>
      </c>
      <c r="L38" s="55">
        <f t="shared" si="13"/>
        <v>-1144.36102671</v>
      </c>
      <c r="M38" s="55">
        <f t="shared" si="13"/>
        <v>-684.63517584</v>
      </c>
      <c r="N38" s="25">
        <f>SUM(B38:M38)</f>
        <v>-24412.593371850002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-81130</v>
      </c>
      <c r="C42" s="25">
        <f aca="true" t="shared" si="15" ref="C42:M42">+C43+C46+C54+C55</f>
        <v>-80833.6</v>
      </c>
      <c r="D42" s="25">
        <f t="shared" si="15"/>
        <v>-56760.6</v>
      </c>
      <c r="E42" s="25">
        <f t="shared" si="15"/>
        <v>-8447.4</v>
      </c>
      <c r="F42" s="25">
        <f t="shared" si="15"/>
        <v>-48066.2</v>
      </c>
      <c r="G42" s="25">
        <f t="shared" si="15"/>
        <v>-90474.2</v>
      </c>
      <c r="H42" s="25">
        <f t="shared" si="15"/>
        <v>-107646.4</v>
      </c>
      <c r="I42" s="25">
        <f t="shared" si="15"/>
        <v>-51539.4</v>
      </c>
      <c r="J42" s="25">
        <f t="shared" si="15"/>
        <v>-66256.8</v>
      </c>
      <c r="K42" s="25">
        <f t="shared" si="15"/>
        <v>-53686.4</v>
      </c>
      <c r="L42" s="25">
        <f t="shared" si="15"/>
        <v>-35815</v>
      </c>
      <c r="M42" s="25">
        <f t="shared" si="15"/>
        <v>-23411.8</v>
      </c>
      <c r="N42" s="25">
        <f>+N43+N46+N54+N55</f>
        <v>-704067.8000000002</v>
      </c>
    </row>
    <row r="43" spans="1:14" ht="18.75" customHeight="1">
      <c r="A43" s="17" t="s">
        <v>60</v>
      </c>
      <c r="B43" s="26">
        <f>B44+B45</f>
        <v>-81130</v>
      </c>
      <c r="C43" s="26">
        <f>C44+C45</f>
        <v>-80833.6</v>
      </c>
      <c r="D43" s="26">
        <f>D44+D45</f>
        <v>-56760.6</v>
      </c>
      <c r="E43" s="26">
        <f>E44+E45</f>
        <v>-8447.4</v>
      </c>
      <c r="F43" s="26">
        <f aca="true" t="shared" si="16" ref="F43:M43">F44+F45</f>
        <v>-48066.2</v>
      </c>
      <c r="G43" s="26">
        <f t="shared" si="16"/>
        <v>-90474.2</v>
      </c>
      <c r="H43" s="26">
        <f t="shared" si="16"/>
        <v>-107646.4</v>
      </c>
      <c r="I43" s="26">
        <f t="shared" si="16"/>
        <v>-51539.4</v>
      </c>
      <c r="J43" s="26">
        <f t="shared" si="16"/>
        <v>-66256.8</v>
      </c>
      <c r="K43" s="26">
        <f t="shared" si="16"/>
        <v>-53686.4</v>
      </c>
      <c r="L43" s="26">
        <f t="shared" si="16"/>
        <v>-35815</v>
      </c>
      <c r="M43" s="26">
        <f t="shared" si="16"/>
        <v>-23411.8</v>
      </c>
      <c r="N43" s="25">
        <f aca="true" t="shared" si="17" ref="N43:N55">SUM(B43:M43)</f>
        <v>-704067.8000000002</v>
      </c>
    </row>
    <row r="44" spans="1:25" ht="18.75" customHeight="1">
      <c r="A44" s="13" t="s">
        <v>61</v>
      </c>
      <c r="B44" s="20">
        <f>ROUND(-B9*$D$3,2)</f>
        <v>-81130</v>
      </c>
      <c r="C44" s="20">
        <f>ROUND(-C9*$D$3,2)</f>
        <v>-80833.6</v>
      </c>
      <c r="D44" s="20">
        <f>ROUND(-D9*$D$3,2)</f>
        <v>-56760.6</v>
      </c>
      <c r="E44" s="20">
        <f>ROUND(-E9*$D$3,2)</f>
        <v>-8447.4</v>
      </c>
      <c r="F44" s="20">
        <f aca="true" t="shared" si="18" ref="F44:M44">ROUND(-F9*$D$3,2)</f>
        <v>-48066.2</v>
      </c>
      <c r="G44" s="20">
        <f t="shared" si="18"/>
        <v>-90474.2</v>
      </c>
      <c r="H44" s="20">
        <f t="shared" si="18"/>
        <v>-107646.4</v>
      </c>
      <c r="I44" s="20">
        <f t="shared" si="18"/>
        <v>-51539.4</v>
      </c>
      <c r="J44" s="20">
        <f t="shared" si="18"/>
        <v>-66256.8</v>
      </c>
      <c r="K44" s="20">
        <f t="shared" si="18"/>
        <v>-53686.4</v>
      </c>
      <c r="L44" s="20">
        <f t="shared" si="18"/>
        <v>-35815</v>
      </c>
      <c r="M44" s="20">
        <f t="shared" si="18"/>
        <v>-23411.8</v>
      </c>
      <c r="N44" s="47">
        <f t="shared" si="17"/>
        <v>-704067.8000000002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1000540.7155895</v>
      </c>
      <c r="C57" s="29">
        <f t="shared" si="21"/>
        <v>690170.221003</v>
      </c>
      <c r="D57" s="29">
        <f t="shared" si="21"/>
        <v>670065.9469968501</v>
      </c>
      <c r="E57" s="29">
        <f t="shared" si="21"/>
        <v>161446.73141679997</v>
      </c>
      <c r="F57" s="29">
        <f t="shared" si="21"/>
        <v>665884.4468439501</v>
      </c>
      <c r="G57" s="29">
        <f t="shared" si="21"/>
        <v>816106.4696000002</v>
      </c>
      <c r="H57" s="29">
        <f t="shared" si="21"/>
        <v>857717.7461</v>
      </c>
      <c r="I57" s="29">
        <f t="shared" si="21"/>
        <v>772002.6335515999</v>
      </c>
      <c r="J57" s="29">
        <f t="shared" si="21"/>
        <v>592571.1909066</v>
      </c>
      <c r="K57" s="29">
        <f t="shared" si="21"/>
        <v>719320.6625223999</v>
      </c>
      <c r="L57" s="29">
        <f t="shared" si="21"/>
        <v>345409.83067328995</v>
      </c>
      <c r="M57" s="29">
        <f t="shared" si="21"/>
        <v>201451.10212416004</v>
      </c>
      <c r="N57" s="29">
        <f>SUM(B57:M57)</f>
        <v>7492687.69732815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1000540.7200000001</v>
      </c>
      <c r="C60" s="36">
        <f aca="true" t="shared" si="22" ref="C60:M60">SUM(C61:C74)</f>
        <v>690170.22</v>
      </c>
      <c r="D60" s="36">
        <f t="shared" si="22"/>
        <v>670065.95</v>
      </c>
      <c r="E60" s="36">
        <f t="shared" si="22"/>
        <v>161446.73</v>
      </c>
      <c r="F60" s="36">
        <f t="shared" si="22"/>
        <v>665884.45</v>
      </c>
      <c r="G60" s="36">
        <f t="shared" si="22"/>
        <v>816106.47</v>
      </c>
      <c r="H60" s="36">
        <f t="shared" si="22"/>
        <v>857717.75</v>
      </c>
      <c r="I60" s="36">
        <f t="shared" si="22"/>
        <v>772002.64</v>
      </c>
      <c r="J60" s="36">
        <f t="shared" si="22"/>
        <v>592571.19</v>
      </c>
      <c r="K60" s="36">
        <f t="shared" si="22"/>
        <v>719320.66</v>
      </c>
      <c r="L60" s="36">
        <f t="shared" si="22"/>
        <v>345409.83</v>
      </c>
      <c r="M60" s="36">
        <f t="shared" si="22"/>
        <v>201451.1</v>
      </c>
      <c r="N60" s="29">
        <f>SUM(N61:N74)</f>
        <v>7492687.709999999</v>
      </c>
    </row>
    <row r="61" spans="1:15" ht="18.75" customHeight="1">
      <c r="A61" s="17" t="s">
        <v>75</v>
      </c>
      <c r="B61" s="36">
        <v>197821.92</v>
      </c>
      <c r="C61" s="36">
        <v>205176.87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402998.79000000004</v>
      </c>
      <c r="O61"/>
    </row>
    <row r="62" spans="1:15" ht="18.75" customHeight="1">
      <c r="A62" s="17" t="s">
        <v>76</v>
      </c>
      <c r="B62" s="36">
        <v>802718.8</v>
      </c>
      <c r="C62" s="36">
        <v>484993.35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1287712.15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670065.95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670065.95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161446.73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161446.73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665884.45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665884.45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816106.47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816106.47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664755.51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664755.51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192962.24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192962.24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772002.64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772002.64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592571.19</v>
      </c>
      <c r="K70" s="35">
        <v>0</v>
      </c>
      <c r="L70" s="35">
        <v>0</v>
      </c>
      <c r="M70" s="35">
        <v>0</v>
      </c>
      <c r="N70" s="29">
        <f t="shared" si="23"/>
        <v>592571.19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719320.66</v>
      </c>
      <c r="L71" s="35">
        <v>0</v>
      </c>
      <c r="M71" s="62"/>
      <c r="N71" s="26">
        <f t="shared" si="23"/>
        <v>719320.66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345409.83</v>
      </c>
      <c r="M72" s="35">
        <v>0</v>
      </c>
      <c r="N72" s="29">
        <f t="shared" si="23"/>
        <v>345409.83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201451.1</v>
      </c>
      <c r="N73" s="26">
        <f t="shared" si="23"/>
        <v>201451.1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2.2662467639356527</v>
      </c>
      <c r="C78" s="45">
        <v>2.228163963244107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1.978640344011649</v>
      </c>
      <c r="C79" s="45">
        <v>1.8661391149358446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1.814722821606611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2.523417520709373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2.1190572417820013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1.6803342753983144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1.977059727921854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1.9329392650242334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1.9198484563938063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2.162488235837092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2.067610133396814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2.4547164618409814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2.404667922748768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2016-09-14T14:34:48Z</dcterms:modified>
  <cp:category/>
  <cp:version/>
  <cp:contentType/>
  <cp:contentStatus/>
</cp:coreProperties>
</file>