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<sst xmlns="http://schemas.openxmlformats.org/spreadsheetml/2006/main" count="105" uniqueCount="103">
  <si>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</si>
  <si>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</si>
  <si>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</si>
  <si>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</si>
  <si>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</si>
  <si>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</si>
  <si>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</si>
  <si>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</si>
  <si>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</si>
  <si>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</si>
  <si>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</si>
  <si>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</si>
  <si>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</si>
  <si>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</si>
  <si>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</si>
  <si>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</si>
  <si>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</si>
  <si>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</si>
  <si>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</si>
  <si>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</si>
  <si>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</si>
  <si>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</si>
  <si>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</si>
  <si>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</si>
  <si>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</si>
  <si>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</si>
  <si>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</si>
  <si>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</si>
  <si>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</si>
  <si>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</si>
  <si>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</si>
  <si>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</si>
  <si>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</si>
  <si>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</si>
  <si>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</si>
  <si>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</si>
  <si>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</si>
  <si>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</si>
  <si>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</si>
  <si>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</si>
  <si>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</si>
  <si>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</si>
  <si>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</si>
  <si>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</si>
  <si>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</si>
  <si>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</si>
  <si>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</si>
  <si>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</si>
  <si>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</si>
  <si>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</si>
  <si>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</si>
  <si>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</si>
  <si>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</si>
  <si>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</si>
  <si>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</si>
  <si>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</si>
  <si>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</si>
  <si>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</si>
  <si>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</si>
  <si>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</si>
  <si>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</si>
  <si>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</si>
  <si>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</si>
  <si>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</si>
  <si>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</si>
  <si>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</si>
  <si>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</si>
  <si>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</si>
  <si>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</si>
  <si>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</si>
  <si>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</si>
  <si>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</si>
  <si>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</si>
  <si>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</si>
  <si>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</si>
  <si>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</si>
  <si>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</si>
  <si>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</si>
  <si>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</si>
  <si>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</si>
  <si>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</si>
  <si>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</si>
  <si>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</si>
  <si>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</si>
  <si>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</si>
  <si>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</si>
  <si>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</si>
  <si>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</si>
  <si>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</si>
  <si>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</si>
  <si>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</si>
  <si>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</si>
  <si>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</si>
  <si>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</si>
  <si>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</si>
  <si>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</si>
  <si>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</si>
  <si>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</si>
  <si>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</si>
  <si>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</si>
  <si>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</si>
  <si>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</si>
  <si>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07/09/16 - VENCIMENTO 16/09/16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</si>
</sst>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7.753906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254725</v>
      </c>
      <c r="C7" s="10">
        <f>C8+C20+C24</f>
        <v>172526</v>
      </c>
      <c r="D7" s="10">
        <f>D8+D20+D24</f>
        <v>207447</v>
      </c>
      <c r="E7" s="10">
        <f>E8+E20+E24</f>
        <v>36559</v>
      </c>
      <c r="F7" s="10">
        <f aca="true" t="shared" si="0" ref="F7:M7">F8+F20+F24</f>
        <v>177924</v>
      </c>
      <c r="G7" s="10">
        <f t="shared" si="0"/>
        <v>253599</v>
      </c>
      <c r="H7" s="10">
        <f t="shared" si="0"/>
        <v>222153</v>
      </c>
      <c r="I7" s="10">
        <f t="shared" si="0"/>
        <v>228704</v>
      </c>
      <c r="J7" s="10">
        <f t="shared" si="0"/>
        <v>155901</v>
      </c>
      <c r="K7" s="10">
        <f t="shared" si="0"/>
        <v>210067</v>
      </c>
      <c r="L7" s="10">
        <f t="shared" si="0"/>
        <v>67751</v>
      </c>
      <c r="M7" s="10">
        <f t="shared" si="0"/>
        <v>37062</v>
      </c>
      <c r="N7" s="10">
        <f>+N8+N20+N24</f>
        <v>2024418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113157</v>
      </c>
      <c r="C8" s="12">
        <f>+C9+C12+C16</f>
        <v>80878</v>
      </c>
      <c r="D8" s="12">
        <f>+D9+D12+D16</f>
        <v>102863</v>
      </c>
      <c r="E8" s="12">
        <f>+E9+E12+E16</f>
        <v>16748</v>
      </c>
      <c r="F8" s="12">
        <f aca="true" t="shared" si="1" ref="F8:M8">+F9+F12+F16</f>
        <v>82221</v>
      </c>
      <c r="G8" s="12">
        <f t="shared" si="1"/>
        <v>121530</v>
      </c>
      <c r="H8" s="12">
        <f t="shared" si="1"/>
        <v>107608</v>
      </c>
      <c r="I8" s="12">
        <f t="shared" si="1"/>
        <v>109943</v>
      </c>
      <c r="J8" s="12">
        <f t="shared" si="1"/>
        <v>77686</v>
      </c>
      <c r="K8" s="12">
        <f t="shared" si="1"/>
        <v>100805</v>
      </c>
      <c r="L8" s="12">
        <f t="shared" si="1"/>
        <v>36081</v>
      </c>
      <c r="M8" s="12">
        <f t="shared" si="1"/>
        <v>20726</v>
      </c>
      <c r="N8" s="12">
        <f>SUM(B8:M8)</f>
        <v>970246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15547</v>
      </c>
      <c r="C9" s="14">
        <v>13806</v>
      </c>
      <c r="D9" s="14">
        <v>12088</v>
      </c>
      <c r="E9" s="14">
        <v>1594</v>
      </c>
      <c r="F9" s="14">
        <v>9858</v>
      </c>
      <c r="G9" s="14">
        <v>17292</v>
      </c>
      <c r="H9" s="14">
        <v>19331</v>
      </c>
      <c r="I9" s="14">
        <v>10595</v>
      </c>
      <c r="J9" s="14">
        <v>12203</v>
      </c>
      <c r="K9" s="14">
        <v>11550</v>
      </c>
      <c r="L9" s="14">
        <v>5414</v>
      </c>
      <c r="M9" s="14">
        <v>3176</v>
      </c>
      <c r="N9" s="12">
        <f aca="true" t="shared" si="2" ref="N9:N19">SUM(B9:M9)</f>
        <v>132454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15547</v>
      </c>
      <c r="C10" s="14">
        <f>+C9-C11</f>
        <v>13806</v>
      </c>
      <c r="D10" s="14">
        <f>+D9-D11</f>
        <v>12088</v>
      </c>
      <c r="E10" s="14">
        <f>+E9-E11</f>
        <v>1594</v>
      </c>
      <c r="F10" s="14">
        <f aca="true" t="shared" si="3" ref="F10:M10">+F9-F11</f>
        <v>9858</v>
      </c>
      <c r="G10" s="14">
        <f t="shared" si="3"/>
        <v>17292</v>
      </c>
      <c r="H10" s="14">
        <f t="shared" si="3"/>
        <v>19331</v>
      </c>
      <c r="I10" s="14">
        <f t="shared" si="3"/>
        <v>10595</v>
      </c>
      <c r="J10" s="14">
        <f t="shared" si="3"/>
        <v>12203</v>
      </c>
      <c r="K10" s="14">
        <f t="shared" si="3"/>
        <v>11550</v>
      </c>
      <c r="L10" s="14">
        <f t="shared" si="3"/>
        <v>5414</v>
      </c>
      <c r="M10" s="14">
        <f t="shared" si="3"/>
        <v>3176</v>
      </c>
      <c r="N10" s="12">
        <f t="shared" si="2"/>
        <v>132454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81612</v>
      </c>
      <c r="C12" s="14">
        <f>C13+C14+C15</f>
        <v>57265</v>
      </c>
      <c r="D12" s="14">
        <f>D13+D14+D15</f>
        <v>78605</v>
      </c>
      <c r="E12" s="14">
        <f>E13+E14+E15</f>
        <v>13001</v>
      </c>
      <c r="F12" s="14">
        <f aca="true" t="shared" si="4" ref="F12:M12">F13+F14+F15</f>
        <v>60952</v>
      </c>
      <c r="G12" s="14">
        <f t="shared" si="4"/>
        <v>88018</v>
      </c>
      <c r="H12" s="14">
        <f t="shared" si="4"/>
        <v>75111</v>
      </c>
      <c r="I12" s="14">
        <f t="shared" si="4"/>
        <v>83148</v>
      </c>
      <c r="J12" s="14">
        <f t="shared" si="4"/>
        <v>54627</v>
      </c>
      <c r="K12" s="14">
        <f t="shared" si="4"/>
        <v>72938</v>
      </c>
      <c r="L12" s="14">
        <f t="shared" si="4"/>
        <v>26326</v>
      </c>
      <c r="M12" s="14">
        <f t="shared" si="4"/>
        <v>15440</v>
      </c>
      <c r="N12" s="12">
        <f t="shared" si="2"/>
        <v>707043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36791</v>
      </c>
      <c r="C13" s="14">
        <v>27198</v>
      </c>
      <c r="D13" s="14">
        <v>36522</v>
      </c>
      <c r="E13" s="14">
        <v>5948</v>
      </c>
      <c r="F13" s="14">
        <v>28163</v>
      </c>
      <c r="G13" s="14">
        <v>41456</v>
      </c>
      <c r="H13" s="14">
        <v>36013</v>
      </c>
      <c r="I13" s="14">
        <v>39189</v>
      </c>
      <c r="J13" s="14">
        <v>24215</v>
      </c>
      <c r="K13" s="14">
        <v>31464</v>
      </c>
      <c r="L13" s="14">
        <v>11223</v>
      </c>
      <c r="M13" s="14">
        <v>6550</v>
      </c>
      <c r="N13" s="12">
        <f t="shared" si="2"/>
        <v>324732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43397</v>
      </c>
      <c r="C14" s="14">
        <v>28451</v>
      </c>
      <c r="D14" s="14">
        <v>40856</v>
      </c>
      <c r="E14" s="14">
        <v>6712</v>
      </c>
      <c r="F14" s="14">
        <v>31418</v>
      </c>
      <c r="G14" s="14">
        <v>43746</v>
      </c>
      <c r="H14" s="14">
        <v>37330</v>
      </c>
      <c r="I14" s="14">
        <v>42757</v>
      </c>
      <c r="J14" s="14">
        <v>29240</v>
      </c>
      <c r="K14" s="14">
        <v>40410</v>
      </c>
      <c r="L14" s="14">
        <v>14553</v>
      </c>
      <c r="M14" s="14">
        <v>8619</v>
      </c>
      <c r="N14" s="12">
        <f t="shared" si="2"/>
        <v>367489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1424</v>
      </c>
      <c r="C15" s="14">
        <v>1616</v>
      </c>
      <c r="D15" s="14">
        <v>1227</v>
      </c>
      <c r="E15" s="14">
        <v>341</v>
      </c>
      <c r="F15" s="14">
        <v>1371</v>
      </c>
      <c r="G15" s="14">
        <v>2816</v>
      </c>
      <c r="H15" s="14">
        <v>1768</v>
      </c>
      <c r="I15" s="14">
        <v>1202</v>
      </c>
      <c r="J15" s="14">
        <v>1172</v>
      </c>
      <c r="K15" s="14">
        <v>1064</v>
      </c>
      <c r="L15" s="14">
        <v>550</v>
      </c>
      <c r="M15" s="14">
        <v>271</v>
      </c>
      <c r="N15" s="12">
        <f t="shared" si="2"/>
        <v>14822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15998</v>
      </c>
      <c r="C16" s="14">
        <f>C17+C18+C19</f>
        <v>9807</v>
      </c>
      <c r="D16" s="14">
        <f>D17+D18+D19</f>
        <v>12170</v>
      </c>
      <c r="E16" s="14">
        <f>E17+E18+E19</f>
        <v>2153</v>
      </c>
      <c r="F16" s="14">
        <f aca="true" t="shared" si="5" ref="F16:M16">F17+F18+F19</f>
        <v>11411</v>
      </c>
      <c r="G16" s="14">
        <f t="shared" si="5"/>
        <v>16220</v>
      </c>
      <c r="H16" s="14">
        <f t="shared" si="5"/>
        <v>13166</v>
      </c>
      <c r="I16" s="14">
        <f t="shared" si="5"/>
        <v>16200</v>
      </c>
      <c r="J16" s="14">
        <f t="shared" si="5"/>
        <v>10856</v>
      </c>
      <c r="K16" s="14">
        <f t="shared" si="5"/>
        <v>16317</v>
      </c>
      <c r="L16" s="14">
        <f t="shared" si="5"/>
        <v>4341</v>
      </c>
      <c r="M16" s="14">
        <f t="shared" si="5"/>
        <v>2110</v>
      </c>
      <c r="N16" s="12">
        <f t="shared" si="2"/>
        <v>130749</v>
      </c>
    </row>
    <row r="17" spans="1:25" ht="18.75" customHeight="1">
      <c r="A17" s="15" t="s">
        <v>16</v>
      </c>
      <c r="B17" s="14">
        <v>8973</v>
      </c>
      <c r="C17" s="14">
        <v>5916</v>
      </c>
      <c r="D17" s="14">
        <v>6248</v>
      </c>
      <c r="E17" s="14">
        <v>1217</v>
      </c>
      <c r="F17" s="14">
        <v>6233</v>
      </c>
      <c r="G17" s="14">
        <v>8918</v>
      </c>
      <c r="H17" s="14">
        <v>7474</v>
      </c>
      <c r="I17" s="14">
        <v>9163</v>
      </c>
      <c r="J17" s="14">
        <v>6222</v>
      </c>
      <c r="K17" s="14">
        <v>9048</v>
      </c>
      <c r="L17" s="14">
        <v>2348</v>
      </c>
      <c r="M17" s="14">
        <v>1023</v>
      </c>
      <c r="N17" s="12">
        <f t="shared" si="2"/>
        <v>72783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6552</v>
      </c>
      <c r="C18" s="14">
        <v>3462</v>
      </c>
      <c r="D18" s="14">
        <v>5640</v>
      </c>
      <c r="E18" s="14">
        <v>861</v>
      </c>
      <c r="F18" s="14">
        <v>4802</v>
      </c>
      <c r="G18" s="14">
        <v>6610</v>
      </c>
      <c r="H18" s="14">
        <v>5295</v>
      </c>
      <c r="I18" s="14">
        <v>6736</v>
      </c>
      <c r="J18" s="14">
        <v>4350</v>
      </c>
      <c r="K18" s="14">
        <v>6991</v>
      </c>
      <c r="L18" s="14">
        <v>1896</v>
      </c>
      <c r="M18" s="14">
        <v>1043</v>
      </c>
      <c r="N18" s="12">
        <f t="shared" si="2"/>
        <v>54238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473</v>
      </c>
      <c r="C19" s="14">
        <v>429</v>
      </c>
      <c r="D19" s="14">
        <v>282</v>
      </c>
      <c r="E19" s="14">
        <v>75</v>
      </c>
      <c r="F19" s="14">
        <v>376</v>
      </c>
      <c r="G19" s="14">
        <v>692</v>
      </c>
      <c r="H19" s="14">
        <v>397</v>
      </c>
      <c r="I19" s="14">
        <v>301</v>
      </c>
      <c r="J19" s="14">
        <v>284</v>
      </c>
      <c r="K19" s="14">
        <v>278</v>
      </c>
      <c r="L19" s="14">
        <v>97</v>
      </c>
      <c r="M19" s="14">
        <v>44</v>
      </c>
      <c r="N19" s="12">
        <f t="shared" si="2"/>
        <v>3728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60577</v>
      </c>
      <c r="C20" s="18">
        <f>C21+C22+C23</f>
        <v>35600</v>
      </c>
      <c r="D20" s="18">
        <f>D21+D22+D23</f>
        <v>42953</v>
      </c>
      <c r="E20" s="18">
        <f>E21+E22+E23</f>
        <v>7383</v>
      </c>
      <c r="F20" s="18">
        <f aca="true" t="shared" si="6" ref="F20:M20">F21+F22+F23</f>
        <v>37189</v>
      </c>
      <c r="G20" s="18">
        <f t="shared" si="6"/>
        <v>50946</v>
      </c>
      <c r="H20" s="18">
        <f t="shared" si="6"/>
        <v>49581</v>
      </c>
      <c r="I20" s="18">
        <f t="shared" si="6"/>
        <v>57576</v>
      </c>
      <c r="J20" s="18">
        <f t="shared" si="6"/>
        <v>34382</v>
      </c>
      <c r="K20" s="18">
        <f t="shared" si="6"/>
        <v>58438</v>
      </c>
      <c r="L20" s="18">
        <f t="shared" si="6"/>
        <v>17187</v>
      </c>
      <c r="M20" s="18">
        <f t="shared" si="6"/>
        <v>9520</v>
      </c>
      <c r="N20" s="12">
        <f aca="true" t="shared" si="7" ref="N20:N26">SUM(B20:M20)</f>
        <v>461332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30676</v>
      </c>
      <c r="C21" s="14">
        <v>20283</v>
      </c>
      <c r="D21" s="14">
        <v>21337</v>
      </c>
      <c r="E21" s="14">
        <v>3757</v>
      </c>
      <c r="F21" s="14">
        <v>19869</v>
      </c>
      <c r="G21" s="14">
        <v>27017</v>
      </c>
      <c r="H21" s="14">
        <v>28099</v>
      </c>
      <c r="I21" s="14">
        <v>30252</v>
      </c>
      <c r="J21" s="14">
        <v>17668</v>
      </c>
      <c r="K21" s="14">
        <v>28695</v>
      </c>
      <c r="L21" s="14">
        <v>8719</v>
      </c>
      <c r="M21" s="14">
        <v>4665</v>
      </c>
      <c r="N21" s="12">
        <f t="shared" si="7"/>
        <v>241037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29104</v>
      </c>
      <c r="C22" s="14">
        <v>14682</v>
      </c>
      <c r="D22" s="14">
        <v>21134</v>
      </c>
      <c r="E22" s="14">
        <v>3502</v>
      </c>
      <c r="F22" s="14">
        <v>16716</v>
      </c>
      <c r="G22" s="14">
        <v>22904</v>
      </c>
      <c r="H22" s="14">
        <v>20762</v>
      </c>
      <c r="I22" s="14">
        <v>26740</v>
      </c>
      <c r="J22" s="14">
        <v>16217</v>
      </c>
      <c r="K22" s="14">
        <v>29083</v>
      </c>
      <c r="L22" s="14">
        <v>8229</v>
      </c>
      <c r="M22" s="14">
        <v>4742</v>
      </c>
      <c r="N22" s="12">
        <f t="shared" si="7"/>
        <v>213815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797</v>
      </c>
      <c r="C23" s="14">
        <v>635</v>
      </c>
      <c r="D23" s="14">
        <v>482</v>
      </c>
      <c r="E23" s="14">
        <v>124</v>
      </c>
      <c r="F23" s="14">
        <v>604</v>
      </c>
      <c r="G23" s="14">
        <v>1025</v>
      </c>
      <c r="H23" s="14">
        <v>720</v>
      </c>
      <c r="I23" s="14">
        <v>584</v>
      </c>
      <c r="J23" s="14">
        <v>497</v>
      </c>
      <c r="K23" s="14">
        <v>660</v>
      </c>
      <c r="L23" s="14">
        <v>239</v>
      </c>
      <c r="M23" s="14">
        <v>113</v>
      </c>
      <c r="N23" s="12">
        <f t="shared" si="7"/>
        <v>6480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80991</v>
      </c>
      <c r="C24" s="14">
        <f>C25+C26</f>
        <v>56048</v>
      </c>
      <c r="D24" s="14">
        <f>D25+D26</f>
        <v>61631</v>
      </c>
      <c r="E24" s="14">
        <f>E25+E26</f>
        <v>12428</v>
      </c>
      <c r="F24" s="14">
        <f aca="true" t="shared" si="8" ref="F24:M24">F25+F26</f>
        <v>58514</v>
      </c>
      <c r="G24" s="14">
        <f t="shared" si="8"/>
        <v>81123</v>
      </c>
      <c r="H24" s="14">
        <f t="shared" si="8"/>
        <v>64964</v>
      </c>
      <c r="I24" s="14">
        <f t="shared" si="8"/>
        <v>61185</v>
      </c>
      <c r="J24" s="14">
        <f t="shared" si="8"/>
        <v>43833</v>
      </c>
      <c r="K24" s="14">
        <f t="shared" si="8"/>
        <v>50824</v>
      </c>
      <c r="L24" s="14">
        <f t="shared" si="8"/>
        <v>14483</v>
      </c>
      <c r="M24" s="14">
        <f t="shared" si="8"/>
        <v>6816</v>
      </c>
      <c r="N24" s="12">
        <f t="shared" si="7"/>
        <v>592840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39896</v>
      </c>
      <c r="C25" s="14">
        <v>30955</v>
      </c>
      <c r="D25" s="14">
        <v>33951</v>
      </c>
      <c r="E25" s="14">
        <v>7097</v>
      </c>
      <c r="F25" s="14">
        <v>32177</v>
      </c>
      <c r="G25" s="14">
        <v>44947</v>
      </c>
      <c r="H25" s="14">
        <v>37881</v>
      </c>
      <c r="I25" s="14">
        <v>30640</v>
      </c>
      <c r="J25" s="14">
        <v>23884</v>
      </c>
      <c r="K25" s="14">
        <v>25635</v>
      </c>
      <c r="L25" s="14">
        <v>7414</v>
      </c>
      <c r="M25" s="14">
        <v>3303</v>
      </c>
      <c r="N25" s="12">
        <f t="shared" si="7"/>
        <v>317780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41095</v>
      </c>
      <c r="C26" s="14">
        <v>25093</v>
      </c>
      <c r="D26" s="14">
        <v>27680</v>
      </c>
      <c r="E26" s="14">
        <v>5331</v>
      </c>
      <c r="F26" s="14">
        <v>26337</v>
      </c>
      <c r="G26" s="14">
        <v>36176</v>
      </c>
      <c r="H26" s="14">
        <v>27083</v>
      </c>
      <c r="I26" s="14">
        <v>30545</v>
      </c>
      <c r="J26" s="14">
        <v>19949</v>
      </c>
      <c r="K26" s="14">
        <v>25189</v>
      </c>
      <c r="L26" s="14">
        <v>7069</v>
      </c>
      <c r="M26" s="14">
        <v>3513</v>
      </c>
      <c r="N26" s="12">
        <f t="shared" si="7"/>
        <v>275060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518567.1457985</v>
      </c>
      <c r="C36" s="61">
        <f aca="true" t="shared" si="11" ref="C36:M36">C37+C38+C39+C40</f>
        <v>339599.849043</v>
      </c>
      <c r="D36" s="61">
        <f t="shared" si="11"/>
        <v>387610.25512235</v>
      </c>
      <c r="E36" s="61">
        <f t="shared" si="11"/>
        <v>92548.96688559999</v>
      </c>
      <c r="F36" s="61">
        <f t="shared" si="11"/>
        <v>378051.1241042001</v>
      </c>
      <c r="G36" s="61">
        <f t="shared" si="11"/>
        <v>427541.9246</v>
      </c>
      <c r="H36" s="61">
        <f t="shared" si="11"/>
        <v>438517.37769999995</v>
      </c>
      <c r="I36" s="61">
        <f t="shared" si="11"/>
        <v>440265.8843072</v>
      </c>
      <c r="J36" s="61">
        <f t="shared" si="11"/>
        <v>338168.5529043</v>
      </c>
      <c r="K36" s="61">
        <f t="shared" si="11"/>
        <v>435476.75313391996</v>
      </c>
      <c r="L36" s="61">
        <f t="shared" si="11"/>
        <v>167026.11091393</v>
      </c>
      <c r="M36" s="61">
        <f t="shared" si="11"/>
        <v>89555.85939072</v>
      </c>
      <c r="N36" s="61">
        <f>N37+N38+N39+N40</f>
        <v>4052929.8039037203</v>
      </c>
    </row>
    <row r="37" spans="1:14" ht="18.75" customHeight="1">
      <c r="A37" s="58" t="s">
        <v>55</v>
      </c>
      <c r="B37" s="55">
        <f aca="true" t="shared" si="12" ref="B37:M37">B29*B7</f>
        <v>516887.97</v>
      </c>
      <c r="C37" s="55">
        <f t="shared" si="12"/>
        <v>338219.9704</v>
      </c>
      <c r="D37" s="55">
        <f t="shared" si="12"/>
        <v>376474.8156</v>
      </c>
      <c r="E37" s="55">
        <f t="shared" si="12"/>
        <v>92132.33589999999</v>
      </c>
      <c r="F37" s="55">
        <f t="shared" si="12"/>
        <v>377020.95600000006</v>
      </c>
      <c r="G37" s="55">
        <f t="shared" si="12"/>
        <v>426173.11950000003</v>
      </c>
      <c r="H37" s="55">
        <f t="shared" si="12"/>
        <v>436863.8745</v>
      </c>
      <c r="I37" s="55">
        <f t="shared" si="12"/>
        <v>439020.1984</v>
      </c>
      <c r="J37" s="55">
        <f t="shared" si="12"/>
        <v>337042.3719</v>
      </c>
      <c r="K37" s="55">
        <f t="shared" si="12"/>
        <v>434187.4823</v>
      </c>
      <c r="L37" s="55">
        <f t="shared" si="12"/>
        <v>166254.1789</v>
      </c>
      <c r="M37" s="55">
        <f t="shared" si="12"/>
        <v>89108.1666</v>
      </c>
      <c r="N37" s="57">
        <f>SUM(B37:M37)</f>
        <v>4029385.4400000004</v>
      </c>
    </row>
    <row r="38" spans="1:14" ht="18.75" customHeight="1">
      <c r="A38" s="58" t="s">
        <v>56</v>
      </c>
      <c r="B38" s="55">
        <f aca="true" t="shared" si="13" ref="B38:M38">B30*B7</f>
        <v>-1577.9042015</v>
      </c>
      <c r="C38" s="55">
        <f t="shared" si="13"/>
        <v>-1012.641357</v>
      </c>
      <c r="D38" s="55">
        <f t="shared" si="13"/>
        <v>-1151.32047765</v>
      </c>
      <c r="E38" s="55">
        <f t="shared" si="13"/>
        <v>-229.6490144</v>
      </c>
      <c r="F38" s="55">
        <f t="shared" si="13"/>
        <v>-1131.2318958</v>
      </c>
      <c r="G38" s="55">
        <f t="shared" si="13"/>
        <v>-1293.3549</v>
      </c>
      <c r="H38" s="55">
        <f t="shared" si="13"/>
        <v>-1244.0568</v>
      </c>
      <c r="I38" s="55">
        <f t="shared" si="13"/>
        <v>-1300.9140928</v>
      </c>
      <c r="J38" s="55">
        <f t="shared" si="13"/>
        <v>-992.4189957</v>
      </c>
      <c r="K38" s="55">
        <f t="shared" si="13"/>
        <v>-1312.96916608</v>
      </c>
      <c r="L38" s="55">
        <f t="shared" si="13"/>
        <v>-499.22798607</v>
      </c>
      <c r="M38" s="55">
        <f t="shared" si="13"/>
        <v>-271.34720928</v>
      </c>
      <c r="N38" s="25">
        <f>SUM(B38:M38)</f>
        <v>-12017.03609628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10125.36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10125.36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-59078.6</v>
      </c>
      <c r="C42" s="25">
        <f aca="true" t="shared" si="15" ref="C42:M42">+C43+C46+C54+C55</f>
        <v>-52462.8</v>
      </c>
      <c r="D42" s="25">
        <f t="shared" si="15"/>
        <v>-45934.4</v>
      </c>
      <c r="E42" s="25">
        <f t="shared" si="15"/>
        <v>-6057.2</v>
      </c>
      <c r="F42" s="25">
        <f t="shared" si="15"/>
        <v>-37460.4</v>
      </c>
      <c r="G42" s="25">
        <f t="shared" si="15"/>
        <v>-65709.6</v>
      </c>
      <c r="H42" s="25">
        <f t="shared" si="15"/>
        <v>-73457.8</v>
      </c>
      <c r="I42" s="25">
        <f t="shared" si="15"/>
        <v>-40261</v>
      </c>
      <c r="J42" s="25">
        <f t="shared" si="15"/>
        <v>-46371.4</v>
      </c>
      <c r="K42" s="25">
        <f t="shared" si="15"/>
        <v>-43890</v>
      </c>
      <c r="L42" s="25">
        <f t="shared" si="15"/>
        <v>-20573.2</v>
      </c>
      <c r="M42" s="25">
        <f t="shared" si="15"/>
        <v>-12068.8</v>
      </c>
      <c r="N42" s="25">
        <f>+N43+N46+N54+N55</f>
        <v>-503325.2</v>
      </c>
    </row>
    <row r="43" spans="1:14" ht="18.75" customHeight="1">
      <c r="A43" s="17" t="s">
        <v>60</v>
      </c>
      <c r="B43" s="26">
        <f>B44+B45</f>
        <v>-59078.6</v>
      </c>
      <c r="C43" s="26">
        <f>C44+C45</f>
        <v>-52462.8</v>
      </c>
      <c r="D43" s="26">
        <f>D44+D45</f>
        <v>-45934.4</v>
      </c>
      <c r="E43" s="26">
        <f>E44+E45</f>
        <v>-6057.2</v>
      </c>
      <c r="F43" s="26">
        <f aca="true" t="shared" si="16" ref="F43:M43">F44+F45</f>
        <v>-37460.4</v>
      </c>
      <c r="G43" s="26">
        <f t="shared" si="16"/>
        <v>-65709.6</v>
      </c>
      <c r="H43" s="26">
        <f t="shared" si="16"/>
        <v>-73457.8</v>
      </c>
      <c r="I43" s="26">
        <f t="shared" si="16"/>
        <v>-40261</v>
      </c>
      <c r="J43" s="26">
        <f t="shared" si="16"/>
        <v>-46371.4</v>
      </c>
      <c r="K43" s="26">
        <f t="shared" si="16"/>
        <v>-43890</v>
      </c>
      <c r="L43" s="26">
        <f t="shared" si="16"/>
        <v>-20573.2</v>
      </c>
      <c r="M43" s="26">
        <f t="shared" si="16"/>
        <v>-12068.8</v>
      </c>
      <c r="N43" s="25">
        <f aca="true" t="shared" si="17" ref="N43:N55">SUM(B43:M43)</f>
        <v>-503325.2</v>
      </c>
    </row>
    <row r="44" spans="1:25" ht="18.75" customHeight="1">
      <c r="A44" s="13" t="s">
        <v>61</v>
      </c>
      <c r="B44" s="20">
        <f>ROUND(-B9*$D$3,2)</f>
        <v>-59078.6</v>
      </c>
      <c r="C44" s="20">
        <f>ROUND(-C9*$D$3,2)</f>
        <v>-52462.8</v>
      </c>
      <c r="D44" s="20">
        <f>ROUND(-D9*$D$3,2)</f>
        <v>-45934.4</v>
      </c>
      <c r="E44" s="20">
        <f>ROUND(-E9*$D$3,2)</f>
        <v>-6057.2</v>
      </c>
      <c r="F44" s="20">
        <f aca="true" t="shared" si="18" ref="F44:M44">ROUND(-F9*$D$3,2)</f>
        <v>-37460.4</v>
      </c>
      <c r="G44" s="20">
        <f t="shared" si="18"/>
        <v>-65709.6</v>
      </c>
      <c r="H44" s="20">
        <f t="shared" si="18"/>
        <v>-73457.8</v>
      </c>
      <c r="I44" s="20">
        <f t="shared" si="18"/>
        <v>-40261</v>
      </c>
      <c r="J44" s="20">
        <f t="shared" si="18"/>
        <v>-46371.4</v>
      </c>
      <c r="K44" s="20">
        <f t="shared" si="18"/>
        <v>-43890</v>
      </c>
      <c r="L44" s="20">
        <f t="shared" si="18"/>
        <v>-20573.2</v>
      </c>
      <c r="M44" s="20">
        <f t="shared" si="18"/>
        <v>-12068.8</v>
      </c>
      <c r="N44" s="47">
        <f t="shared" si="17"/>
        <v>-503325.2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0</v>
      </c>
      <c r="F46" s="26">
        <f t="shared" si="20"/>
        <v>0</v>
      </c>
      <c r="G46" s="26">
        <f t="shared" si="20"/>
        <v>0</v>
      </c>
      <c r="H46" s="26">
        <f t="shared" si="20"/>
        <v>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459488.5457985</v>
      </c>
      <c r="C57" s="29">
        <f t="shared" si="21"/>
        <v>287137.04904300004</v>
      </c>
      <c r="D57" s="29">
        <f t="shared" si="21"/>
        <v>341675.85512235</v>
      </c>
      <c r="E57" s="29">
        <f t="shared" si="21"/>
        <v>86491.7668856</v>
      </c>
      <c r="F57" s="29">
        <f t="shared" si="21"/>
        <v>340590.7241042001</v>
      </c>
      <c r="G57" s="29">
        <f t="shared" si="21"/>
        <v>361832.32460000005</v>
      </c>
      <c r="H57" s="29">
        <f t="shared" si="21"/>
        <v>365059.57769999997</v>
      </c>
      <c r="I57" s="29">
        <f t="shared" si="21"/>
        <v>400004.8843072</v>
      </c>
      <c r="J57" s="29">
        <f t="shared" si="21"/>
        <v>291797.15290429996</v>
      </c>
      <c r="K57" s="29">
        <f t="shared" si="21"/>
        <v>391586.75313391996</v>
      </c>
      <c r="L57" s="29">
        <f t="shared" si="21"/>
        <v>146452.91091392998</v>
      </c>
      <c r="M57" s="29">
        <f t="shared" si="21"/>
        <v>77487.05939072</v>
      </c>
      <c r="N57" s="29">
        <f>SUM(B57:M57)</f>
        <v>3549604.6039037197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459488.55000000005</v>
      </c>
      <c r="C60" s="36">
        <f aca="true" t="shared" si="22" ref="C60:M60">SUM(C61:C74)</f>
        <v>287137.04</v>
      </c>
      <c r="D60" s="36">
        <f t="shared" si="22"/>
        <v>341675.86</v>
      </c>
      <c r="E60" s="36">
        <f t="shared" si="22"/>
        <v>86491.77</v>
      </c>
      <c r="F60" s="36">
        <f t="shared" si="22"/>
        <v>340590.73</v>
      </c>
      <c r="G60" s="36">
        <f t="shared" si="22"/>
        <v>361832.33</v>
      </c>
      <c r="H60" s="36">
        <f t="shared" si="22"/>
        <v>365059.57999999996</v>
      </c>
      <c r="I60" s="36">
        <f t="shared" si="22"/>
        <v>400004.89</v>
      </c>
      <c r="J60" s="36">
        <f t="shared" si="22"/>
        <v>291797.15</v>
      </c>
      <c r="K60" s="36">
        <f t="shared" si="22"/>
        <v>391586.75</v>
      </c>
      <c r="L60" s="36">
        <f t="shared" si="22"/>
        <v>146452.91</v>
      </c>
      <c r="M60" s="36">
        <f t="shared" si="22"/>
        <v>77487.06</v>
      </c>
      <c r="N60" s="29">
        <f>SUM(N61:N74)</f>
        <v>3549604.62</v>
      </c>
    </row>
    <row r="61" spans="1:15" ht="18.75" customHeight="1">
      <c r="A61" s="17" t="s">
        <v>75</v>
      </c>
      <c r="B61" s="36">
        <v>88525.16</v>
      </c>
      <c r="C61" s="36">
        <v>83224.49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171749.65000000002</v>
      </c>
      <c r="O61"/>
    </row>
    <row r="62" spans="1:15" ht="18.75" customHeight="1">
      <c r="A62" s="17" t="s">
        <v>76</v>
      </c>
      <c r="B62" s="36">
        <v>370963.39</v>
      </c>
      <c r="C62" s="36">
        <v>203912.55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574875.94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341675.86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341675.86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86491.77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86491.77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340590.73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340590.73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361832.33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361832.33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283452.55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283452.55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81607.03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81607.03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400004.89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400004.89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291797.15</v>
      </c>
      <c r="K70" s="35">
        <v>0</v>
      </c>
      <c r="L70" s="35">
        <v>0</v>
      </c>
      <c r="M70" s="35">
        <v>0</v>
      </c>
      <c r="N70" s="29">
        <f t="shared" si="23"/>
        <v>291797.15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391586.75</v>
      </c>
      <c r="L71" s="35">
        <v>0</v>
      </c>
      <c r="M71" s="62"/>
      <c r="N71" s="26">
        <f t="shared" si="23"/>
        <v>391586.75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146452.91</v>
      </c>
      <c r="M72" s="35">
        <v>0</v>
      </c>
      <c r="N72" s="29">
        <f t="shared" si="23"/>
        <v>146452.91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77487.06</v>
      </c>
      <c r="N73" s="26">
        <f t="shared" si="23"/>
        <v>77487.06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2.2841547301218803</v>
      </c>
      <c r="C78" s="45">
        <v>2.251620651068159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1.9852453815261044</v>
      </c>
      <c r="C79" s="45">
        <v>1.87363858161734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1.8196690967926747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2.531496126414836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2.124789933365932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1.6858975177346915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1.9841689738965462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1.9399472231414612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1.9250467167482859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2.169123693268805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2.0730374267920233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2.4652936622917743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2.41637956372349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2016-09-16T13:49:42Z</dcterms:modified>
  <cp:category/>
  <cp:version/>
  <cp:contentType/>
  <cp:contentStatus/>
</cp:coreProperties>
</file>