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<sst xmlns="http://schemas.openxmlformats.org/spreadsheetml/2006/main" count="105" uniqueCount="103">
  <si>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</si>
  <si>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</si>
  <si>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</si>
  <si>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</si>
  <si>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</si>
  <si>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</si>
  <si>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</si>
  <si>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</si>
  <si>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</si>
  <si>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</si>
  <si>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</si>
  <si>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</si>
  <si>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</si>
  <si>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</si>
  <si>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</si>
  <si>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</si>
  <si>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</si>
  <si>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</si>
  <si>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</si>
  <si>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</si>
  <si>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</si>
  <si>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</si>
  <si>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</si>
  <si>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</si>
  <si>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</si>
  <si>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</si>
  <si>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</si>
  <si>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</si>
  <si>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</si>
  <si>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</si>
  <si>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</si>
  <si>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</si>
  <si>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</si>
  <si>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</si>
  <si>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</si>
  <si>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</si>
  <si>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</si>
  <si>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</si>
  <si>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</si>
  <si>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</si>
  <si>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</si>
  <si>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</si>
  <si>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</si>
  <si>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</si>
  <si>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</si>
  <si>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</si>
  <si>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</si>
  <si>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</si>
  <si>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</si>
  <si>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</si>
  <si>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</si>
  <si>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</si>
  <si>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</si>
  <si>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</si>
  <si>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</si>
  <si>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</si>
  <si>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</si>
  <si>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</si>
  <si>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</si>
  <si>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</si>
  <si>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</si>
  <si>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</si>
  <si>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</si>
  <si>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</si>
  <si>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</si>
  <si>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</si>
  <si>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</si>
  <si>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</si>
  <si>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</si>
  <si>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</si>
  <si>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</si>
  <si>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</si>
  <si>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</si>
  <si>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</si>
  <si>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</si>
  <si>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</si>
  <si>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</si>
  <si>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</si>
  <si>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</si>
  <si>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</si>
  <si>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</si>
  <si>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</si>
  <si>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</si>
  <si>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</si>
  <si>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</si>
  <si>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</si>
  <si>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</si>
  <si>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</si>
  <si>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</si>
  <si>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</si>
  <si>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</si>
  <si>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</si>
  <si>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</si>
  <si>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</si>
  <si>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</si>
  <si>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</si>
  <si>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</si>
  <si>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</si>
  <si>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</si>
  <si>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</si>
  <si>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</si>
  <si>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</si>
  <si>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09/09/16 - VENCIMENTO 20/09/16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</si>
</sst>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2" sqref="H10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536199</v>
      </c>
      <c r="C7" s="10">
        <f>C8+C20+C24</f>
        <v>392790</v>
      </c>
      <c r="D7" s="10">
        <f>D8+D20+D24</f>
        <v>402151</v>
      </c>
      <c r="E7" s="10">
        <f>E8+E20+E24</f>
        <v>67797</v>
      </c>
      <c r="F7" s="10">
        <f aca="true" t="shared" si="0" ref="F7:M7">F8+F20+F24</f>
        <v>340415</v>
      </c>
      <c r="G7" s="10">
        <f t="shared" si="0"/>
        <v>542654</v>
      </c>
      <c r="H7" s="10">
        <f t="shared" si="0"/>
        <v>490825</v>
      </c>
      <c r="I7" s="10">
        <f t="shared" si="0"/>
        <v>433150</v>
      </c>
      <c r="J7" s="10">
        <f t="shared" si="0"/>
        <v>311549</v>
      </c>
      <c r="K7" s="10">
        <f t="shared" si="0"/>
        <v>383921</v>
      </c>
      <c r="L7" s="10">
        <f t="shared" si="0"/>
        <v>157160</v>
      </c>
      <c r="M7" s="10">
        <f t="shared" si="0"/>
        <v>92760</v>
      </c>
      <c r="N7" s="10">
        <f>+N8+N20+N24</f>
        <v>4151371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232091</v>
      </c>
      <c r="C8" s="12">
        <f>+C9+C12+C16</f>
        <v>183281</v>
      </c>
      <c r="D8" s="12">
        <f>+D9+D12+D16</f>
        <v>203360</v>
      </c>
      <c r="E8" s="12">
        <f>+E9+E12+E16</f>
        <v>30977</v>
      </c>
      <c r="F8" s="12">
        <f aca="true" t="shared" si="1" ref="F8:M8">+F9+F12+F16</f>
        <v>155569</v>
      </c>
      <c r="G8" s="12">
        <f t="shared" si="1"/>
        <v>259344</v>
      </c>
      <c r="H8" s="12">
        <f t="shared" si="1"/>
        <v>230887</v>
      </c>
      <c r="I8" s="12">
        <f t="shared" si="1"/>
        <v>208830</v>
      </c>
      <c r="J8" s="12">
        <f t="shared" si="1"/>
        <v>151253</v>
      </c>
      <c r="K8" s="12">
        <f t="shared" si="1"/>
        <v>176030</v>
      </c>
      <c r="L8" s="12">
        <f t="shared" si="1"/>
        <v>81353</v>
      </c>
      <c r="M8" s="12">
        <f t="shared" si="1"/>
        <v>50295</v>
      </c>
      <c r="N8" s="12">
        <f>SUM(B8:M8)</f>
        <v>1963270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22119</v>
      </c>
      <c r="C9" s="14">
        <v>22216</v>
      </c>
      <c r="D9" s="14">
        <v>15414</v>
      </c>
      <c r="E9" s="14">
        <v>2257</v>
      </c>
      <c r="F9" s="14">
        <v>12658</v>
      </c>
      <c r="G9" s="14">
        <v>23960</v>
      </c>
      <c r="H9" s="14">
        <v>28972</v>
      </c>
      <c r="I9" s="14">
        <v>13213</v>
      </c>
      <c r="J9" s="14">
        <v>18005</v>
      </c>
      <c r="K9" s="14">
        <v>14428</v>
      </c>
      <c r="L9" s="14">
        <v>9515</v>
      </c>
      <c r="M9" s="14">
        <v>6067</v>
      </c>
      <c r="N9" s="12">
        <f aca="true" t="shared" si="2" ref="N9:N19">SUM(B9:M9)</f>
        <v>188824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22119</v>
      </c>
      <c r="C10" s="14">
        <f>+C9-C11</f>
        <v>22216</v>
      </c>
      <c r="D10" s="14">
        <f>+D9-D11</f>
        <v>15414</v>
      </c>
      <c r="E10" s="14">
        <f>+E9-E11</f>
        <v>2257</v>
      </c>
      <c r="F10" s="14">
        <f aca="true" t="shared" si="3" ref="F10:M10">+F9-F11</f>
        <v>12658</v>
      </c>
      <c r="G10" s="14">
        <f t="shared" si="3"/>
        <v>23960</v>
      </c>
      <c r="H10" s="14">
        <f t="shared" si="3"/>
        <v>28972</v>
      </c>
      <c r="I10" s="14">
        <f t="shared" si="3"/>
        <v>13213</v>
      </c>
      <c r="J10" s="14">
        <f t="shared" si="3"/>
        <v>18005</v>
      </c>
      <c r="K10" s="14">
        <f t="shared" si="3"/>
        <v>14428</v>
      </c>
      <c r="L10" s="14">
        <f t="shared" si="3"/>
        <v>9515</v>
      </c>
      <c r="M10" s="14">
        <f t="shared" si="3"/>
        <v>6067</v>
      </c>
      <c r="N10" s="12">
        <f t="shared" si="2"/>
        <v>188824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179363</v>
      </c>
      <c r="C12" s="14">
        <f>C13+C14+C15</f>
        <v>140087</v>
      </c>
      <c r="D12" s="14">
        <f>D13+D14+D15</f>
        <v>164702</v>
      </c>
      <c r="E12" s="14">
        <f>E13+E14+E15</f>
        <v>25224</v>
      </c>
      <c r="F12" s="14">
        <f aca="true" t="shared" si="4" ref="F12:M12">F13+F14+F15</f>
        <v>123359</v>
      </c>
      <c r="G12" s="14">
        <f t="shared" si="4"/>
        <v>202457</v>
      </c>
      <c r="H12" s="14">
        <f t="shared" si="4"/>
        <v>174260</v>
      </c>
      <c r="I12" s="14">
        <f t="shared" si="4"/>
        <v>167536</v>
      </c>
      <c r="J12" s="14">
        <f t="shared" si="4"/>
        <v>114328</v>
      </c>
      <c r="K12" s="14">
        <f t="shared" si="4"/>
        <v>135954</v>
      </c>
      <c r="L12" s="14">
        <f t="shared" si="4"/>
        <v>62562</v>
      </c>
      <c r="M12" s="14">
        <f t="shared" si="4"/>
        <v>39333</v>
      </c>
      <c r="N12" s="12">
        <f t="shared" si="2"/>
        <v>1529165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85689</v>
      </c>
      <c r="C13" s="14">
        <v>68368</v>
      </c>
      <c r="D13" s="14">
        <v>78644</v>
      </c>
      <c r="E13" s="14">
        <v>12129</v>
      </c>
      <c r="F13" s="14">
        <v>58530</v>
      </c>
      <c r="G13" s="14">
        <v>97916</v>
      </c>
      <c r="H13" s="14">
        <v>88285</v>
      </c>
      <c r="I13" s="14">
        <v>83026</v>
      </c>
      <c r="J13" s="14">
        <v>54350</v>
      </c>
      <c r="K13" s="14">
        <v>64622</v>
      </c>
      <c r="L13" s="14">
        <v>29498</v>
      </c>
      <c r="M13" s="14">
        <v>18128</v>
      </c>
      <c r="N13" s="12">
        <f t="shared" si="2"/>
        <v>739185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88661</v>
      </c>
      <c r="C14" s="14">
        <v>65374</v>
      </c>
      <c r="D14" s="14">
        <v>82473</v>
      </c>
      <c r="E14" s="14">
        <v>12142</v>
      </c>
      <c r="F14" s="14">
        <v>60437</v>
      </c>
      <c r="G14" s="14">
        <v>95683</v>
      </c>
      <c r="H14" s="14">
        <v>79799</v>
      </c>
      <c r="I14" s="14">
        <v>81236</v>
      </c>
      <c r="J14" s="14">
        <v>56368</v>
      </c>
      <c r="K14" s="14">
        <v>67888</v>
      </c>
      <c r="L14" s="14">
        <v>30990</v>
      </c>
      <c r="M14" s="14">
        <v>20252</v>
      </c>
      <c r="N14" s="12">
        <f t="shared" si="2"/>
        <v>741303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5013</v>
      </c>
      <c r="C15" s="14">
        <v>6345</v>
      </c>
      <c r="D15" s="14">
        <v>3585</v>
      </c>
      <c r="E15" s="14">
        <v>953</v>
      </c>
      <c r="F15" s="14">
        <v>4392</v>
      </c>
      <c r="G15" s="14">
        <v>8858</v>
      </c>
      <c r="H15" s="14">
        <v>6176</v>
      </c>
      <c r="I15" s="14">
        <v>3274</v>
      </c>
      <c r="J15" s="14">
        <v>3610</v>
      </c>
      <c r="K15" s="14">
        <v>3444</v>
      </c>
      <c r="L15" s="14">
        <v>2074</v>
      </c>
      <c r="M15" s="14">
        <v>953</v>
      </c>
      <c r="N15" s="12">
        <f t="shared" si="2"/>
        <v>48677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30609</v>
      </c>
      <c r="C16" s="14">
        <f>C17+C18+C19</f>
        <v>20978</v>
      </c>
      <c r="D16" s="14">
        <f>D17+D18+D19</f>
        <v>23244</v>
      </c>
      <c r="E16" s="14">
        <f>E17+E18+E19</f>
        <v>3496</v>
      </c>
      <c r="F16" s="14">
        <f aca="true" t="shared" si="5" ref="F16:M16">F17+F18+F19</f>
        <v>19552</v>
      </c>
      <c r="G16" s="14">
        <f t="shared" si="5"/>
        <v>32927</v>
      </c>
      <c r="H16" s="14">
        <f t="shared" si="5"/>
        <v>27655</v>
      </c>
      <c r="I16" s="14">
        <f t="shared" si="5"/>
        <v>28081</v>
      </c>
      <c r="J16" s="14">
        <f t="shared" si="5"/>
        <v>18920</v>
      </c>
      <c r="K16" s="14">
        <f t="shared" si="5"/>
        <v>25648</v>
      </c>
      <c r="L16" s="14">
        <f t="shared" si="5"/>
        <v>9276</v>
      </c>
      <c r="M16" s="14">
        <f t="shared" si="5"/>
        <v>4895</v>
      </c>
      <c r="N16" s="12">
        <f t="shared" si="2"/>
        <v>245281</v>
      </c>
    </row>
    <row r="17" spans="1:25" ht="18.75" customHeight="1">
      <c r="A17" s="15" t="s">
        <v>16</v>
      </c>
      <c r="B17" s="14">
        <v>17102</v>
      </c>
      <c r="C17" s="14">
        <v>12507</v>
      </c>
      <c r="D17" s="14">
        <v>11609</v>
      </c>
      <c r="E17" s="14">
        <v>1984</v>
      </c>
      <c r="F17" s="14">
        <v>10723</v>
      </c>
      <c r="G17" s="14">
        <v>18619</v>
      </c>
      <c r="H17" s="14">
        <v>15602</v>
      </c>
      <c r="I17" s="14">
        <v>16199</v>
      </c>
      <c r="J17" s="14">
        <v>10786</v>
      </c>
      <c r="K17" s="14">
        <v>14387</v>
      </c>
      <c r="L17" s="14">
        <v>5360</v>
      </c>
      <c r="M17" s="14">
        <v>2619</v>
      </c>
      <c r="N17" s="12">
        <f t="shared" si="2"/>
        <v>137497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12427</v>
      </c>
      <c r="C18" s="14">
        <v>7151</v>
      </c>
      <c r="D18" s="14">
        <v>10901</v>
      </c>
      <c r="E18" s="14">
        <v>1362</v>
      </c>
      <c r="F18" s="14">
        <v>7720</v>
      </c>
      <c r="G18" s="14">
        <v>12354</v>
      </c>
      <c r="H18" s="14">
        <v>10756</v>
      </c>
      <c r="I18" s="14">
        <v>11274</v>
      </c>
      <c r="J18" s="14">
        <v>7434</v>
      </c>
      <c r="K18" s="14">
        <v>10592</v>
      </c>
      <c r="L18" s="14">
        <v>3614</v>
      </c>
      <c r="M18" s="14">
        <v>2121</v>
      </c>
      <c r="N18" s="12">
        <f t="shared" si="2"/>
        <v>97706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1080</v>
      </c>
      <c r="C19" s="14">
        <v>1320</v>
      </c>
      <c r="D19" s="14">
        <v>734</v>
      </c>
      <c r="E19" s="14">
        <v>150</v>
      </c>
      <c r="F19" s="14">
        <v>1109</v>
      </c>
      <c r="G19" s="14">
        <v>1954</v>
      </c>
      <c r="H19" s="14">
        <v>1297</v>
      </c>
      <c r="I19" s="14">
        <v>608</v>
      </c>
      <c r="J19" s="14">
        <v>700</v>
      </c>
      <c r="K19" s="14">
        <v>669</v>
      </c>
      <c r="L19" s="14">
        <v>302</v>
      </c>
      <c r="M19" s="14">
        <v>155</v>
      </c>
      <c r="N19" s="12">
        <f t="shared" si="2"/>
        <v>10078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131308</v>
      </c>
      <c r="C20" s="18">
        <f>C21+C22+C23</f>
        <v>82330</v>
      </c>
      <c r="D20" s="18">
        <f>D21+D22+D23</f>
        <v>76350</v>
      </c>
      <c r="E20" s="18">
        <f>E21+E22+E23</f>
        <v>13289</v>
      </c>
      <c r="F20" s="18">
        <f aca="true" t="shared" si="6" ref="F20:M20">F21+F22+F23</f>
        <v>65927</v>
      </c>
      <c r="G20" s="18">
        <f t="shared" si="6"/>
        <v>107933</v>
      </c>
      <c r="H20" s="18">
        <f t="shared" si="6"/>
        <v>111605</v>
      </c>
      <c r="I20" s="18">
        <f t="shared" si="6"/>
        <v>102666</v>
      </c>
      <c r="J20" s="18">
        <f t="shared" si="6"/>
        <v>68120</v>
      </c>
      <c r="K20" s="18">
        <f t="shared" si="6"/>
        <v>103856</v>
      </c>
      <c r="L20" s="18">
        <f t="shared" si="6"/>
        <v>41192</v>
      </c>
      <c r="M20" s="18">
        <f t="shared" si="6"/>
        <v>23476</v>
      </c>
      <c r="N20" s="12">
        <f aca="true" t="shared" si="7" ref="N20:N26">SUM(B20:M20)</f>
        <v>928052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68673</v>
      </c>
      <c r="C21" s="14">
        <v>46028</v>
      </c>
      <c r="D21" s="14">
        <v>41856</v>
      </c>
      <c r="E21" s="14">
        <v>7276</v>
      </c>
      <c r="F21" s="14">
        <v>35549</v>
      </c>
      <c r="G21" s="14">
        <v>59710</v>
      </c>
      <c r="H21" s="14">
        <v>63985</v>
      </c>
      <c r="I21" s="14">
        <v>56660</v>
      </c>
      <c r="J21" s="14">
        <v>36524</v>
      </c>
      <c r="K21" s="14">
        <v>54981</v>
      </c>
      <c r="L21" s="14">
        <v>21546</v>
      </c>
      <c r="M21" s="14">
        <v>12024</v>
      </c>
      <c r="N21" s="12">
        <f t="shared" si="7"/>
        <v>504812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60027</v>
      </c>
      <c r="C22" s="14">
        <v>33972</v>
      </c>
      <c r="D22" s="14">
        <v>33130</v>
      </c>
      <c r="E22" s="14">
        <v>5634</v>
      </c>
      <c r="F22" s="14">
        <v>28726</v>
      </c>
      <c r="G22" s="14">
        <v>45056</v>
      </c>
      <c r="H22" s="14">
        <v>45195</v>
      </c>
      <c r="I22" s="14">
        <v>44405</v>
      </c>
      <c r="J22" s="14">
        <v>30163</v>
      </c>
      <c r="K22" s="14">
        <v>46961</v>
      </c>
      <c r="L22" s="14">
        <v>18707</v>
      </c>
      <c r="M22" s="14">
        <v>11027</v>
      </c>
      <c r="N22" s="12">
        <f t="shared" si="7"/>
        <v>403003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2608</v>
      </c>
      <c r="C23" s="14">
        <v>2330</v>
      </c>
      <c r="D23" s="14">
        <v>1364</v>
      </c>
      <c r="E23" s="14">
        <v>379</v>
      </c>
      <c r="F23" s="14">
        <v>1652</v>
      </c>
      <c r="G23" s="14">
        <v>3167</v>
      </c>
      <c r="H23" s="14">
        <v>2425</v>
      </c>
      <c r="I23" s="14">
        <v>1601</v>
      </c>
      <c r="J23" s="14">
        <v>1433</v>
      </c>
      <c r="K23" s="14">
        <v>1914</v>
      </c>
      <c r="L23" s="14">
        <v>939</v>
      </c>
      <c r="M23" s="14">
        <v>425</v>
      </c>
      <c r="N23" s="12">
        <f t="shared" si="7"/>
        <v>20237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172800</v>
      </c>
      <c r="C24" s="14">
        <f>C25+C26</f>
        <v>127179</v>
      </c>
      <c r="D24" s="14">
        <f>D25+D26</f>
        <v>122441</v>
      </c>
      <c r="E24" s="14">
        <f>E25+E26</f>
        <v>23531</v>
      </c>
      <c r="F24" s="14">
        <f aca="true" t="shared" si="8" ref="F24:M24">F25+F26</f>
        <v>118919</v>
      </c>
      <c r="G24" s="14">
        <f t="shared" si="8"/>
        <v>175377</v>
      </c>
      <c r="H24" s="14">
        <f t="shared" si="8"/>
        <v>148333</v>
      </c>
      <c r="I24" s="14">
        <f t="shared" si="8"/>
        <v>121654</v>
      </c>
      <c r="J24" s="14">
        <f t="shared" si="8"/>
        <v>92176</v>
      </c>
      <c r="K24" s="14">
        <f t="shared" si="8"/>
        <v>104035</v>
      </c>
      <c r="L24" s="14">
        <f t="shared" si="8"/>
        <v>34615</v>
      </c>
      <c r="M24" s="14">
        <f t="shared" si="8"/>
        <v>18989</v>
      </c>
      <c r="N24" s="12">
        <f t="shared" si="7"/>
        <v>1260049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77805</v>
      </c>
      <c r="C25" s="14">
        <v>64272</v>
      </c>
      <c r="D25" s="14">
        <v>60557</v>
      </c>
      <c r="E25" s="14">
        <v>12926</v>
      </c>
      <c r="F25" s="14">
        <v>57897</v>
      </c>
      <c r="G25" s="14">
        <v>89953</v>
      </c>
      <c r="H25" s="14">
        <v>77892</v>
      </c>
      <c r="I25" s="14">
        <v>53719</v>
      </c>
      <c r="J25" s="14">
        <v>46664</v>
      </c>
      <c r="K25" s="14">
        <v>47860</v>
      </c>
      <c r="L25" s="14">
        <v>15632</v>
      </c>
      <c r="M25" s="14">
        <v>7813</v>
      </c>
      <c r="N25" s="12">
        <f t="shared" si="7"/>
        <v>612990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94995</v>
      </c>
      <c r="C26" s="14">
        <v>62907</v>
      </c>
      <c r="D26" s="14">
        <v>61884</v>
      </c>
      <c r="E26" s="14">
        <v>10605</v>
      </c>
      <c r="F26" s="14">
        <v>61022</v>
      </c>
      <c r="G26" s="14">
        <v>85424</v>
      </c>
      <c r="H26" s="14">
        <v>70441</v>
      </c>
      <c r="I26" s="14">
        <v>67935</v>
      </c>
      <c r="J26" s="14">
        <v>45512</v>
      </c>
      <c r="K26" s="14">
        <v>56175</v>
      </c>
      <c r="L26" s="14">
        <v>18983</v>
      </c>
      <c r="M26" s="14">
        <v>11176</v>
      </c>
      <c r="N26" s="12">
        <f t="shared" si="7"/>
        <v>647059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1087990.5846465402</v>
      </c>
      <c r="C36" s="61">
        <f aca="true" t="shared" si="11" ref="C36:M36">C37+C38+C39+C40</f>
        <v>770112.555095</v>
      </c>
      <c r="D36" s="61">
        <f t="shared" si="11"/>
        <v>739878.47685755</v>
      </c>
      <c r="E36" s="61">
        <f t="shared" si="11"/>
        <v>171075.6260648</v>
      </c>
      <c r="F36" s="61">
        <f t="shared" si="11"/>
        <v>721336.4434507502</v>
      </c>
      <c r="G36" s="61">
        <f t="shared" si="11"/>
        <v>911824.6716</v>
      </c>
      <c r="H36" s="61">
        <f t="shared" si="11"/>
        <v>965356.3025</v>
      </c>
      <c r="I36" s="61">
        <f t="shared" si="11"/>
        <v>831557.4961699999</v>
      </c>
      <c r="J36" s="61">
        <f t="shared" si="11"/>
        <v>673673.1556306999</v>
      </c>
      <c r="K36" s="61">
        <f t="shared" si="11"/>
        <v>793728.95650896</v>
      </c>
      <c r="L36" s="61">
        <f t="shared" si="11"/>
        <v>385768.03953879996</v>
      </c>
      <c r="M36" s="61">
        <f t="shared" si="11"/>
        <v>223062.77122560004</v>
      </c>
      <c r="N36" s="61">
        <f>N37+N38+N39+N40</f>
        <v>8275365.0792887</v>
      </c>
    </row>
    <row r="37" spans="1:14" ht="18.75" customHeight="1">
      <c r="A37" s="58" t="s">
        <v>55</v>
      </c>
      <c r="B37" s="55">
        <f aca="true" t="shared" si="12" ref="B37:M37">B29*B7</f>
        <v>1088055.0108</v>
      </c>
      <c r="C37" s="55">
        <f t="shared" si="12"/>
        <v>770025.516</v>
      </c>
      <c r="D37" s="55">
        <f t="shared" si="12"/>
        <v>729823.6348</v>
      </c>
      <c r="E37" s="55">
        <f t="shared" si="12"/>
        <v>170855.2197</v>
      </c>
      <c r="F37" s="55">
        <f t="shared" si="12"/>
        <v>721339.3850000001</v>
      </c>
      <c r="G37" s="55">
        <f t="shared" si="12"/>
        <v>911930.047</v>
      </c>
      <c r="H37" s="55">
        <f t="shared" si="12"/>
        <v>965207.3624999999</v>
      </c>
      <c r="I37" s="55">
        <f t="shared" si="12"/>
        <v>831474.74</v>
      </c>
      <c r="J37" s="55">
        <f t="shared" si="12"/>
        <v>673537.7831</v>
      </c>
      <c r="K37" s="55">
        <f t="shared" si="12"/>
        <v>793526.3149</v>
      </c>
      <c r="L37" s="55">
        <f t="shared" si="12"/>
        <v>385654.924</v>
      </c>
      <c r="M37" s="55">
        <f t="shared" si="12"/>
        <v>223022.86800000002</v>
      </c>
      <c r="N37" s="57">
        <f>SUM(B37:M37)</f>
        <v>8264452.805799999</v>
      </c>
    </row>
    <row r="38" spans="1:14" ht="18.75" customHeight="1">
      <c r="A38" s="58" t="s">
        <v>56</v>
      </c>
      <c r="B38" s="55">
        <f aca="true" t="shared" si="13" ref="B38:M38">B30*B7</f>
        <v>-3321.50615346</v>
      </c>
      <c r="C38" s="55">
        <f t="shared" si="13"/>
        <v>-2305.480905</v>
      </c>
      <c r="D38" s="55">
        <f t="shared" si="13"/>
        <v>-2231.91794245</v>
      </c>
      <c r="E38" s="55">
        <f t="shared" si="13"/>
        <v>-425.8736352</v>
      </c>
      <c r="F38" s="55">
        <f t="shared" si="13"/>
        <v>-2164.3415492500003</v>
      </c>
      <c r="G38" s="55">
        <f t="shared" si="13"/>
        <v>-2767.5354</v>
      </c>
      <c r="H38" s="55">
        <f t="shared" si="13"/>
        <v>-2748.62</v>
      </c>
      <c r="I38" s="55">
        <f t="shared" si="13"/>
        <v>-2463.84383</v>
      </c>
      <c r="J38" s="55">
        <f t="shared" si="13"/>
        <v>-1983.2274693000002</v>
      </c>
      <c r="K38" s="55">
        <f t="shared" si="13"/>
        <v>-2399.59839104</v>
      </c>
      <c r="L38" s="55">
        <f t="shared" si="13"/>
        <v>-1158.0444612</v>
      </c>
      <c r="M38" s="55">
        <f t="shared" si="13"/>
        <v>-679.1367744</v>
      </c>
      <c r="N38" s="25">
        <f>SUM(B38:M38)</f>
        <v>-24649.1265113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-97302.29</v>
      </c>
      <c r="C42" s="25">
        <f aca="true" t="shared" si="15" ref="C42:M42">+C43+C46+C54+C55</f>
        <v>-89545.57</v>
      </c>
      <c r="D42" s="25">
        <f t="shared" si="15"/>
        <v>-74402.68</v>
      </c>
      <c r="E42" s="25">
        <f t="shared" si="15"/>
        <v>-17379.059999999998</v>
      </c>
      <c r="F42" s="25">
        <f t="shared" si="15"/>
        <v>-61113.9</v>
      </c>
      <c r="G42" s="25">
        <f t="shared" si="15"/>
        <v>-106424.73</v>
      </c>
      <c r="H42" s="25">
        <f t="shared" si="15"/>
        <v>-125739.27</v>
      </c>
      <c r="I42" s="25">
        <f t="shared" si="15"/>
        <v>-50209.4</v>
      </c>
      <c r="J42" s="25">
        <f t="shared" si="15"/>
        <v>-78816.23</v>
      </c>
      <c r="K42" s="25">
        <f t="shared" si="15"/>
        <v>-54826.4</v>
      </c>
      <c r="L42" s="25">
        <f t="shared" si="15"/>
        <v>-48757</v>
      </c>
      <c r="M42" s="25">
        <f t="shared" si="15"/>
        <v>-26017.53</v>
      </c>
      <c r="N42" s="25">
        <f>+N43+N46+N54+N55</f>
        <v>-830534.06</v>
      </c>
    </row>
    <row r="43" spans="1:14" ht="18.75" customHeight="1">
      <c r="A43" s="17" t="s">
        <v>60</v>
      </c>
      <c r="B43" s="26">
        <f>B44+B45</f>
        <v>-84052.2</v>
      </c>
      <c r="C43" s="26">
        <f>C44+C45</f>
        <v>-84420.8</v>
      </c>
      <c r="D43" s="26">
        <f>D44+D45</f>
        <v>-58573.2</v>
      </c>
      <c r="E43" s="26">
        <f>E44+E45</f>
        <v>-8576.6</v>
      </c>
      <c r="F43" s="26">
        <f aca="true" t="shared" si="16" ref="F43:M43">F44+F45</f>
        <v>-48100.4</v>
      </c>
      <c r="G43" s="26">
        <f t="shared" si="16"/>
        <v>-91048</v>
      </c>
      <c r="H43" s="26">
        <f t="shared" si="16"/>
        <v>-110093.6</v>
      </c>
      <c r="I43" s="26">
        <f t="shared" si="16"/>
        <v>-50209.4</v>
      </c>
      <c r="J43" s="26">
        <f t="shared" si="16"/>
        <v>-68419</v>
      </c>
      <c r="K43" s="26">
        <f t="shared" si="16"/>
        <v>-54826.4</v>
      </c>
      <c r="L43" s="26">
        <f t="shared" si="16"/>
        <v>-36157</v>
      </c>
      <c r="M43" s="26">
        <f t="shared" si="16"/>
        <v>-23054.6</v>
      </c>
      <c r="N43" s="25">
        <f aca="true" t="shared" si="17" ref="N43:N55">SUM(B43:M43)</f>
        <v>-717531.2000000001</v>
      </c>
    </row>
    <row r="44" spans="1:25" ht="18.75" customHeight="1">
      <c r="A44" s="13" t="s">
        <v>61</v>
      </c>
      <c r="B44" s="20">
        <f>ROUND(-B9*$D$3,2)</f>
        <v>-84052.2</v>
      </c>
      <c r="C44" s="20">
        <f>ROUND(-C9*$D$3,2)</f>
        <v>-84420.8</v>
      </c>
      <c r="D44" s="20">
        <f>ROUND(-D9*$D$3,2)</f>
        <v>-58573.2</v>
      </c>
      <c r="E44" s="20">
        <f>ROUND(-E9*$D$3,2)</f>
        <v>-8576.6</v>
      </c>
      <c r="F44" s="20">
        <f aca="true" t="shared" si="18" ref="F44:M44">ROUND(-F9*$D$3,2)</f>
        <v>-48100.4</v>
      </c>
      <c r="G44" s="20">
        <f t="shared" si="18"/>
        <v>-91048</v>
      </c>
      <c r="H44" s="20">
        <f t="shared" si="18"/>
        <v>-110093.6</v>
      </c>
      <c r="I44" s="20">
        <f t="shared" si="18"/>
        <v>-50209.4</v>
      </c>
      <c r="J44" s="20">
        <f t="shared" si="18"/>
        <v>-68419</v>
      </c>
      <c r="K44" s="20">
        <f t="shared" si="18"/>
        <v>-54826.4</v>
      </c>
      <c r="L44" s="20">
        <f t="shared" si="18"/>
        <v>-36157</v>
      </c>
      <c r="M44" s="20">
        <f t="shared" si="18"/>
        <v>-23054.6</v>
      </c>
      <c r="N44" s="47">
        <f t="shared" si="17"/>
        <v>-717531.2000000001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-13250.09</v>
      </c>
      <c r="C46" s="26">
        <f aca="true" t="shared" si="20" ref="C46:M46">SUM(C47:C53)</f>
        <v>-5124.77</v>
      </c>
      <c r="D46" s="26">
        <f t="shared" si="20"/>
        <v>-15829.48</v>
      </c>
      <c r="E46" s="26">
        <f t="shared" si="20"/>
        <v>-8802.46</v>
      </c>
      <c r="F46" s="26">
        <f t="shared" si="20"/>
        <v>-13013.5</v>
      </c>
      <c r="G46" s="26">
        <f t="shared" si="20"/>
        <v>-15376.73</v>
      </c>
      <c r="H46" s="26">
        <f t="shared" si="20"/>
        <v>-15645.67</v>
      </c>
      <c r="I46" s="26">
        <f t="shared" si="20"/>
        <v>0</v>
      </c>
      <c r="J46" s="26">
        <f t="shared" si="20"/>
        <v>-10397.23</v>
      </c>
      <c r="K46" s="26">
        <f t="shared" si="20"/>
        <v>0</v>
      </c>
      <c r="L46" s="26">
        <f t="shared" si="20"/>
        <v>-12600</v>
      </c>
      <c r="M46" s="26">
        <f t="shared" si="20"/>
        <v>-2962.93</v>
      </c>
      <c r="N46" s="26">
        <f>SUM(N47:N53)</f>
        <v>-113002.85999999999</v>
      </c>
    </row>
    <row r="47" spans="1:25" ht="18.75" customHeight="1">
      <c r="A47" s="13" t="s">
        <v>64</v>
      </c>
      <c r="B47" s="24">
        <v>-13250.09</v>
      </c>
      <c r="C47" s="24">
        <v>-5124.77</v>
      </c>
      <c r="D47" s="24">
        <v>-15829.48</v>
      </c>
      <c r="E47" s="24">
        <v>-8802.46</v>
      </c>
      <c r="F47" s="24">
        <v>-13013.5</v>
      </c>
      <c r="G47" s="24">
        <v>-15376.73</v>
      </c>
      <c r="H47" s="24">
        <v>-15645.67</v>
      </c>
      <c r="I47" s="24">
        <v>0</v>
      </c>
      <c r="J47" s="24">
        <v>-10397.23</v>
      </c>
      <c r="K47" s="24">
        <v>0</v>
      </c>
      <c r="L47" s="24">
        <v>-12600</v>
      </c>
      <c r="M47" s="24">
        <v>-2962.93</v>
      </c>
      <c r="N47" s="24">
        <f t="shared" si="17"/>
        <v>-113002.85999999999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990688.2946465402</v>
      </c>
      <c r="C57" s="29">
        <f t="shared" si="21"/>
        <v>680566.9850949999</v>
      </c>
      <c r="D57" s="29">
        <f t="shared" si="21"/>
        <v>665475.79685755</v>
      </c>
      <c r="E57" s="29">
        <f t="shared" si="21"/>
        <v>153696.5660648</v>
      </c>
      <c r="F57" s="29">
        <f t="shared" si="21"/>
        <v>660222.5434507502</v>
      </c>
      <c r="G57" s="29">
        <f t="shared" si="21"/>
        <v>805399.9416</v>
      </c>
      <c r="H57" s="29">
        <f t="shared" si="21"/>
        <v>839617.0325</v>
      </c>
      <c r="I57" s="29">
        <f t="shared" si="21"/>
        <v>781348.0961699999</v>
      </c>
      <c r="J57" s="29">
        <f t="shared" si="21"/>
        <v>594856.9256307</v>
      </c>
      <c r="K57" s="29">
        <f t="shared" si="21"/>
        <v>738902.55650896</v>
      </c>
      <c r="L57" s="29">
        <f t="shared" si="21"/>
        <v>337011.03953879996</v>
      </c>
      <c r="M57" s="29">
        <f t="shared" si="21"/>
        <v>197045.24122560004</v>
      </c>
      <c r="N57" s="29">
        <f>SUM(B57:M57)</f>
        <v>7444831.019288701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990688.29</v>
      </c>
      <c r="C60" s="36">
        <f aca="true" t="shared" si="22" ref="C60:M60">SUM(C61:C74)</f>
        <v>680566.99</v>
      </c>
      <c r="D60" s="36">
        <f t="shared" si="22"/>
        <v>665475.79</v>
      </c>
      <c r="E60" s="36">
        <f t="shared" si="22"/>
        <v>153696.57</v>
      </c>
      <c r="F60" s="36">
        <f t="shared" si="22"/>
        <v>660222.55</v>
      </c>
      <c r="G60" s="36">
        <f t="shared" si="22"/>
        <v>805399.94</v>
      </c>
      <c r="H60" s="36">
        <f t="shared" si="22"/>
        <v>839617.03</v>
      </c>
      <c r="I60" s="36">
        <f t="shared" si="22"/>
        <v>781348.1</v>
      </c>
      <c r="J60" s="36">
        <f t="shared" si="22"/>
        <v>594856.92</v>
      </c>
      <c r="K60" s="36">
        <f t="shared" si="22"/>
        <v>738902.55</v>
      </c>
      <c r="L60" s="36">
        <f t="shared" si="22"/>
        <v>337011.04</v>
      </c>
      <c r="M60" s="36">
        <f t="shared" si="22"/>
        <v>197045.24</v>
      </c>
      <c r="N60" s="29">
        <f>SUM(N61:N74)</f>
        <v>7444831.01</v>
      </c>
    </row>
    <row r="61" spans="1:15" ht="18.75" customHeight="1">
      <c r="A61" s="17" t="s">
        <v>75</v>
      </c>
      <c r="B61" s="36">
        <v>185302.77</v>
      </c>
      <c r="C61" s="36">
        <v>193699.26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379002.03</v>
      </c>
      <c r="O61"/>
    </row>
    <row r="62" spans="1:15" ht="18.75" customHeight="1">
      <c r="A62" s="17" t="s">
        <v>76</v>
      </c>
      <c r="B62" s="36">
        <v>805385.52</v>
      </c>
      <c r="C62" s="36">
        <v>486867.73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1292253.25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665475.79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665475.79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153696.57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153696.57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660222.55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660222.55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805399.94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805399.94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660149.26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660149.26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179467.77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179467.77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781348.1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781348.1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594856.92</v>
      </c>
      <c r="K70" s="35">
        <v>0</v>
      </c>
      <c r="L70" s="35">
        <v>0</v>
      </c>
      <c r="M70" s="35">
        <v>0</v>
      </c>
      <c r="N70" s="29">
        <f t="shared" si="23"/>
        <v>594856.92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738902.55</v>
      </c>
      <c r="L71" s="35">
        <v>0</v>
      </c>
      <c r="M71" s="62"/>
      <c r="N71" s="26">
        <f t="shared" si="23"/>
        <v>738902.55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337011.04</v>
      </c>
      <c r="M72" s="35">
        <v>0</v>
      </c>
      <c r="N72" s="29">
        <f t="shared" si="23"/>
        <v>337011.04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197045.24</v>
      </c>
      <c r="N73" s="26">
        <f t="shared" si="23"/>
        <v>197045.24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2.2657421361427628</v>
      </c>
      <c r="C78" s="45">
        <v>2.238651315393414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1.9786066625937613</v>
      </c>
      <c r="C79" s="45">
        <v>1.8660878467815671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1.814624648098724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2.5233509751876926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2.1189913589317455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1.68030581475489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1.976855071640055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1.933018490381625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1.919791056608565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2.1623345144125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2.0674278211115307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2.4546197476380756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2.4047301770763263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2016-09-19T18:46:34Z</dcterms:modified>
  <cp:category/>
  <cp:version/>
  <cp:contentType/>
  <cp:contentStatus/>
</cp:coreProperties>
</file>