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<sst xmlns="http://schemas.openxmlformats.org/spreadsheetml/2006/main" count="105" uniqueCount="103">
  <si>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</si>
  <si>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</si>
  <si>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</si>
  <si>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</si>
  <si>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</si>
  <si>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</si>
  <si>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</si>
  <si>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</si>
  <si>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</si>
  <si>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</si>
  <si>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</si>
  <si>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</si>
  <si>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</si>
  <si>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</si>
  <si>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</si>
  <si>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</si>
  <si>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</si>
  <si>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</si>
  <si>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</si>
  <si>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</si>
  <si>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</si>
  <si>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</si>
  <si>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</si>
  <si>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</si>
  <si>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</si>
  <si>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</si>
  <si>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</si>
  <si>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</si>
  <si>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</si>
  <si>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</si>
  <si>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</si>
  <si>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</si>
  <si>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</si>
  <si>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</si>
  <si>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</si>
  <si>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</si>
  <si>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</si>
  <si>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</si>
  <si>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</si>
  <si>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</si>
  <si>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</si>
  <si>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</si>
  <si>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</si>
  <si>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</si>
  <si>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</si>
  <si>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</si>
  <si>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</si>
  <si>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</si>
  <si>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</si>
  <si>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</si>
  <si>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</si>
  <si>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</si>
  <si>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</si>
  <si>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</si>
  <si>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</si>
  <si>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</si>
  <si>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</si>
  <si>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</si>
  <si>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</si>
  <si>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</si>
  <si>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</si>
  <si>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</si>
  <si>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</si>
  <si>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</si>
  <si>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</si>
  <si>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</si>
  <si>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</si>
  <si>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</si>
  <si>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</si>
  <si>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</si>
  <si>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</si>
  <si>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</si>
  <si>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</si>
  <si>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</si>
  <si>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</si>
  <si>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</si>
  <si>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</si>
  <si>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</si>
  <si>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</si>
  <si>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</si>
  <si>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</si>
  <si>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</si>
  <si>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</si>
  <si>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</si>
  <si>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</si>
  <si>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</si>
  <si>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</si>
  <si>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</si>
  <si>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</si>
  <si>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</si>
  <si>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</si>
  <si>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</si>
  <si>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</si>
  <si>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</si>
  <si>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</si>
  <si>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</si>
  <si>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</si>
  <si>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</si>
  <si>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</si>
  <si>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</si>
  <si>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</si>
  <si>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</si>
  <si>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10/09/16 - VENCIMENTO 20/09/16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</si>
</sst>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385856</v>
      </c>
      <c r="C7" s="10">
        <f>C8+C20+C24</f>
        <v>261277</v>
      </c>
      <c r="D7" s="10">
        <f>D8+D20+D24</f>
        <v>311749</v>
      </c>
      <c r="E7" s="10">
        <f>E8+E20+E24</f>
        <v>55283</v>
      </c>
      <c r="F7" s="10">
        <f aca="true" t="shared" si="0" ref="F7:M7">F8+F20+F24</f>
        <v>245946</v>
      </c>
      <c r="G7" s="10">
        <f t="shared" si="0"/>
        <v>380501</v>
      </c>
      <c r="H7" s="10">
        <f t="shared" si="0"/>
        <v>344135</v>
      </c>
      <c r="I7" s="10">
        <f t="shared" si="0"/>
        <v>323386</v>
      </c>
      <c r="J7" s="10">
        <f t="shared" si="0"/>
        <v>234543</v>
      </c>
      <c r="K7" s="10">
        <f t="shared" si="0"/>
        <v>305017</v>
      </c>
      <c r="L7" s="10">
        <f t="shared" si="0"/>
        <v>102484</v>
      </c>
      <c r="M7" s="10">
        <f t="shared" si="0"/>
        <v>57441</v>
      </c>
      <c r="N7" s="10">
        <f>+N8+N20+N24</f>
        <v>3007618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173118</v>
      </c>
      <c r="C8" s="12">
        <f>+C9+C12+C16</f>
        <v>125870</v>
      </c>
      <c r="D8" s="12">
        <f>+D9+D12+D16</f>
        <v>159156</v>
      </c>
      <c r="E8" s="12">
        <f>+E9+E12+E16</f>
        <v>26026</v>
      </c>
      <c r="F8" s="12">
        <f aca="true" t="shared" si="1" ref="F8:M8">+F9+F12+F16</f>
        <v>115470</v>
      </c>
      <c r="G8" s="12">
        <f t="shared" si="1"/>
        <v>183831</v>
      </c>
      <c r="H8" s="12">
        <f t="shared" si="1"/>
        <v>167286</v>
      </c>
      <c r="I8" s="12">
        <f t="shared" si="1"/>
        <v>158490</v>
      </c>
      <c r="J8" s="12">
        <f t="shared" si="1"/>
        <v>118141</v>
      </c>
      <c r="K8" s="12">
        <f t="shared" si="1"/>
        <v>147908</v>
      </c>
      <c r="L8" s="12">
        <f t="shared" si="1"/>
        <v>54757</v>
      </c>
      <c r="M8" s="12">
        <f t="shared" si="1"/>
        <v>32581</v>
      </c>
      <c r="N8" s="12">
        <f>SUM(B8:M8)</f>
        <v>1462634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20169</v>
      </c>
      <c r="C9" s="14">
        <v>19225</v>
      </c>
      <c r="D9" s="14">
        <v>15620</v>
      </c>
      <c r="E9" s="14">
        <v>2253</v>
      </c>
      <c r="F9" s="14">
        <v>11921</v>
      </c>
      <c r="G9" s="14">
        <v>22466</v>
      </c>
      <c r="H9" s="14">
        <v>25990</v>
      </c>
      <c r="I9" s="14">
        <v>13414</v>
      </c>
      <c r="J9" s="14">
        <v>17177</v>
      </c>
      <c r="K9" s="14">
        <v>14725</v>
      </c>
      <c r="L9" s="14">
        <v>7405</v>
      </c>
      <c r="M9" s="14">
        <v>4712</v>
      </c>
      <c r="N9" s="12">
        <f aca="true" t="shared" si="2" ref="N9:N19">SUM(B9:M9)</f>
        <v>175077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20169</v>
      </c>
      <c r="C10" s="14">
        <f>+C9-C11</f>
        <v>19225</v>
      </c>
      <c r="D10" s="14">
        <f>+D9-D11</f>
        <v>15620</v>
      </c>
      <c r="E10" s="14">
        <f>+E9-E11</f>
        <v>2253</v>
      </c>
      <c r="F10" s="14">
        <f aca="true" t="shared" si="3" ref="F10:M10">+F9-F11</f>
        <v>11921</v>
      </c>
      <c r="G10" s="14">
        <f t="shared" si="3"/>
        <v>22466</v>
      </c>
      <c r="H10" s="14">
        <f t="shared" si="3"/>
        <v>25990</v>
      </c>
      <c r="I10" s="14">
        <f t="shared" si="3"/>
        <v>13414</v>
      </c>
      <c r="J10" s="14">
        <f t="shared" si="3"/>
        <v>17177</v>
      </c>
      <c r="K10" s="14">
        <f t="shared" si="3"/>
        <v>14725</v>
      </c>
      <c r="L10" s="14">
        <f t="shared" si="3"/>
        <v>7405</v>
      </c>
      <c r="M10" s="14">
        <f t="shared" si="3"/>
        <v>4712</v>
      </c>
      <c r="N10" s="12">
        <f t="shared" si="2"/>
        <v>175077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129203</v>
      </c>
      <c r="C12" s="14">
        <f>C13+C14+C15</f>
        <v>91697</v>
      </c>
      <c r="D12" s="14">
        <f>D13+D14+D15</f>
        <v>124069</v>
      </c>
      <c r="E12" s="14">
        <f>E13+E14+E15</f>
        <v>20531</v>
      </c>
      <c r="F12" s="14">
        <f aca="true" t="shared" si="4" ref="F12:M12">F13+F14+F15</f>
        <v>88313</v>
      </c>
      <c r="G12" s="14">
        <f t="shared" si="4"/>
        <v>136683</v>
      </c>
      <c r="H12" s="14">
        <f t="shared" si="4"/>
        <v>120194</v>
      </c>
      <c r="I12" s="14">
        <f t="shared" si="4"/>
        <v>122485</v>
      </c>
      <c r="J12" s="14">
        <f t="shared" si="4"/>
        <v>84965</v>
      </c>
      <c r="K12" s="14">
        <f t="shared" si="4"/>
        <v>110443</v>
      </c>
      <c r="L12" s="14">
        <f t="shared" si="4"/>
        <v>40893</v>
      </c>
      <c r="M12" s="14">
        <f t="shared" si="4"/>
        <v>24649</v>
      </c>
      <c r="N12" s="12">
        <f t="shared" si="2"/>
        <v>1094125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63301</v>
      </c>
      <c r="C13" s="14">
        <v>46767</v>
      </c>
      <c r="D13" s="14">
        <v>60980</v>
      </c>
      <c r="E13" s="14">
        <v>10120</v>
      </c>
      <c r="F13" s="14">
        <v>43633</v>
      </c>
      <c r="G13" s="14">
        <v>68468</v>
      </c>
      <c r="H13" s="14">
        <v>62081</v>
      </c>
      <c r="I13" s="14">
        <v>61589</v>
      </c>
      <c r="J13" s="14">
        <v>40907</v>
      </c>
      <c r="K13" s="14">
        <v>52254</v>
      </c>
      <c r="L13" s="14">
        <v>19150</v>
      </c>
      <c r="M13" s="14">
        <v>11429</v>
      </c>
      <c r="N13" s="12">
        <f t="shared" si="2"/>
        <v>540679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63243</v>
      </c>
      <c r="C14" s="14">
        <v>41996</v>
      </c>
      <c r="D14" s="14">
        <v>60999</v>
      </c>
      <c r="E14" s="14">
        <v>9852</v>
      </c>
      <c r="F14" s="14">
        <v>42435</v>
      </c>
      <c r="G14" s="14">
        <v>63522</v>
      </c>
      <c r="H14" s="14">
        <v>54974</v>
      </c>
      <c r="I14" s="14">
        <v>58919</v>
      </c>
      <c r="J14" s="14">
        <v>42095</v>
      </c>
      <c r="K14" s="14">
        <v>56292</v>
      </c>
      <c r="L14" s="14">
        <v>20880</v>
      </c>
      <c r="M14" s="14">
        <v>12789</v>
      </c>
      <c r="N14" s="12">
        <f t="shared" si="2"/>
        <v>527996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2659</v>
      </c>
      <c r="C15" s="14">
        <v>2934</v>
      </c>
      <c r="D15" s="14">
        <v>2090</v>
      </c>
      <c r="E15" s="14">
        <v>559</v>
      </c>
      <c r="F15" s="14">
        <v>2245</v>
      </c>
      <c r="G15" s="14">
        <v>4693</v>
      </c>
      <c r="H15" s="14">
        <v>3139</v>
      </c>
      <c r="I15" s="14">
        <v>1977</v>
      </c>
      <c r="J15" s="14">
        <v>1963</v>
      </c>
      <c r="K15" s="14">
        <v>1897</v>
      </c>
      <c r="L15" s="14">
        <v>863</v>
      </c>
      <c r="M15" s="14">
        <v>431</v>
      </c>
      <c r="N15" s="12">
        <f t="shared" si="2"/>
        <v>25450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23746</v>
      </c>
      <c r="C16" s="14">
        <f>C17+C18+C19</f>
        <v>14948</v>
      </c>
      <c r="D16" s="14">
        <f>D17+D18+D19</f>
        <v>19467</v>
      </c>
      <c r="E16" s="14">
        <f>E17+E18+E19</f>
        <v>3242</v>
      </c>
      <c r="F16" s="14">
        <f aca="true" t="shared" si="5" ref="F16:M16">F17+F18+F19</f>
        <v>15236</v>
      </c>
      <c r="G16" s="14">
        <f t="shared" si="5"/>
        <v>24682</v>
      </c>
      <c r="H16" s="14">
        <f t="shared" si="5"/>
        <v>21102</v>
      </c>
      <c r="I16" s="14">
        <f t="shared" si="5"/>
        <v>22591</v>
      </c>
      <c r="J16" s="14">
        <f t="shared" si="5"/>
        <v>15999</v>
      </c>
      <c r="K16" s="14">
        <f t="shared" si="5"/>
        <v>22740</v>
      </c>
      <c r="L16" s="14">
        <f t="shared" si="5"/>
        <v>6459</v>
      </c>
      <c r="M16" s="14">
        <f t="shared" si="5"/>
        <v>3220</v>
      </c>
      <c r="N16" s="12">
        <f t="shared" si="2"/>
        <v>193432</v>
      </c>
    </row>
    <row r="17" spans="1:25" ht="18.75" customHeight="1">
      <c r="A17" s="15" t="s">
        <v>16</v>
      </c>
      <c r="B17" s="14">
        <v>13151</v>
      </c>
      <c r="C17" s="14">
        <v>8922</v>
      </c>
      <c r="D17" s="14">
        <v>9595</v>
      </c>
      <c r="E17" s="14">
        <v>1833</v>
      </c>
      <c r="F17" s="14">
        <v>8257</v>
      </c>
      <c r="G17" s="14">
        <v>13687</v>
      </c>
      <c r="H17" s="14">
        <v>11708</v>
      </c>
      <c r="I17" s="14">
        <v>12744</v>
      </c>
      <c r="J17" s="14">
        <v>8947</v>
      </c>
      <c r="K17" s="14">
        <v>12686</v>
      </c>
      <c r="L17" s="14">
        <v>3484</v>
      </c>
      <c r="M17" s="14">
        <v>1650</v>
      </c>
      <c r="N17" s="12">
        <f t="shared" si="2"/>
        <v>106664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9811</v>
      </c>
      <c r="C18" s="14">
        <v>5316</v>
      </c>
      <c r="D18" s="14">
        <v>9383</v>
      </c>
      <c r="E18" s="14">
        <v>1279</v>
      </c>
      <c r="F18" s="14">
        <v>6421</v>
      </c>
      <c r="G18" s="14">
        <v>9812</v>
      </c>
      <c r="H18" s="14">
        <v>8632</v>
      </c>
      <c r="I18" s="14">
        <v>9477</v>
      </c>
      <c r="J18" s="14">
        <v>6578</v>
      </c>
      <c r="K18" s="14">
        <v>9642</v>
      </c>
      <c r="L18" s="14">
        <v>2803</v>
      </c>
      <c r="M18" s="14">
        <v>1494</v>
      </c>
      <c r="N18" s="12">
        <f t="shared" si="2"/>
        <v>80648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784</v>
      </c>
      <c r="C19" s="14">
        <v>710</v>
      </c>
      <c r="D19" s="14">
        <v>489</v>
      </c>
      <c r="E19" s="14">
        <v>130</v>
      </c>
      <c r="F19" s="14">
        <v>558</v>
      </c>
      <c r="G19" s="14">
        <v>1183</v>
      </c>
      <c r="H19" s="14">
        <v>762</v>
      </c>
      <c r="I19" s="14">
        <v>370</v>
      </c>
      <c r="J19" s="14">
        <v>474</v>
      </c>
      <c r="K19" s="14">
        <v>412</v>
      </c>
      <c r="L19" s="14">
        <v>172</v>
      </c>
      <c r="M19" s="14">
        <v>76</v>
      </c>
      <c r="N19" s="12">
        <f t="shared" si="2"/>
        <v>6120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90345</v>
      </c>
      <c r="C20" s="18">
        <f>C21+C22+C23</f>
        <v>52958</v>
      </c>
      <c r="D20" s="18">
        <f>D21+D22+D23</f>
        <v>61336</v>
      </c>
      <c r="E20" s="18">
        <f>E21+E22+E23</f>
        <v>10824</v>
      </c>
      <c r="F20" s="18">
        <f aca="true" t="shared" si="6" ref="F20:M20">F21+F22+F23</f>
        <v>48665</v>
      </c>
      <c r="G20" s="18">
        <f t="shared" si="6"/>
        <v>74800</v>
      </c>
      <c r="H20" s="18">
        <f t="shared" si="6"/>
        <v>75218</v>
      </c>
      <c r="I20" s="18">
        <f t="shared" si="6"/>
        <v>76581</v>
      </c>
      <c r="J20" s="18">
        <f t="shared" si="6"/>
        <v>49056</v>
      </c>
      <c r="K20" s="18">
        <f t="shared" si="6"/>
        <v>80306</v>
      </c>
      <c r="L20" s="18">
        <f t="shared" si="6"/>
        <v>25395</v>
      </c>
      <c r="M20" s="18">
        <f t="shared" si="6"/>
        <v>13786</v>
      </c>
      <c r="N20" s="12">
        <f aca="true" t="shared" si="7" ref="N20:N26">SUM(B20:M20)</f>
        <v>659270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47252</v>
      </c>
      <c r="C21" s="14">
        <v>30000</v>
      </c>
      <c r="D21" s="14">
        <v>32489</v>
      </c>
      <c r="E21" s="14">
        <v>5834</v>
      </c>
      <c r="F21" s="14">
        <v>26540</v>
      </c>
      <c r="G21" s="14">
        <v>40301</v>
      </c>
      <c r="H21" s="14">
        <v>43130</v>
      </c>
      <c r="I21" s="14">
        <v>41203</v>
      </c>
      <c r="J21" s="14">
        <v>25677</v>
      </c>
      <c r="K21" s="14">
        <v>40855</v>
      </c>
      <c r="L21" s="14">
        <v>12898</v>
      </c>
      <c r="M21" s="14">
        <v>6894</v>
      </c>
      <c r="N21" s="12">
        <f t="shared" si="7"/>
        <v>353073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41658</v>
      </c>
      <c r="C22" s="14">
        <v>21726</v>
      </c>
      <c r="D22" s="14">
        <v>28009</v>
      </c>
      <c r="E22" s="14">
        <v>4760</v>
      </c>
      <c r="F22" s="14">
        <v>21304</v>
      </c>
      <c r="G22" s="14">
        <v>32741</v>
      </c>
      <c r="H22" s="14">
        <v>30829</v>
      </c>
      <c r="I22" s="14">
        <v>34480</v>
      </c>
      <c r="J22" s="14">
        <v>22484</v>
      </c>
      <c r="K22" s="14">
        <v>38480</v>
      </c>
      <c r="L22" s="14">
        <v>12060</v>
      </c>
      <c r="M22" s="14">
        <v>6692</v>
      </c>
      <c r="N22" s="12">
        <f t="shared" si="7"/>
        <v>295223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1435</v>
      </c>
      <c r="C23" s="14">
        <v>1232</v>
      </c>
      <c r="D23" s="14">
        <v>838</v>
      </c>
      <c r="E23" s="14">
        <v>230</v>
      </c>
      <c r="F23" s="14">
        <v>821</v>
      </c>
      <c r="G23" s="14">
        <v>1758</v>
      </c>
      <c r="H23" s="14">
        <v>1259</v>
      </c>
      <c r="I23" s="14">
        <v>898</v>
      </c>
      <c r="J23" s="14">
        <v>895</v>
      </c>
      <c r="K23" s="14">
        <v>971</v>
      </c>
      <c r="L23" s="14">
        <v>437</v>
      </c>
      <c r="M23" s="14">
        <v>200</v>
      </c>
      <c r="N23" s="12">
        <f t="shared" si="7"/>
        <v>10974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122393</v>
      </c>
      <c r="C24" s="14">
        <f>C25+C26</f>
        <v>82449</v>
      </c>
      <c r="D24" s="14">
        <f>D25+D26</f>
        <v>91257</v>
      </c>
      <c r="E24" s="14">
        <f>E25+E26</f>
        <v>18433</v>
      </c>
      <c r="F24" s="14">
        <f aca="true" t="shared" si="8" ref="F24:M24">F25+F26</f>
        <v>81811</v>
      </c>
      <c r="G24" s="14">
        <f t="shared" si="8"/>
        <v>121870</v>
      </c>
      <c r="H24" s="14">
        <f t="shared" si="8"/>
        <v>101631</v>
      </c>
      <c r="I24" s="14">
        <f t="shared" si="8"/>
        <v>88315</v>
      </c>
      <c r="J24" s="14">
        <f t="shared" si="8"/>
        <v>67346</v>
      </c>
      <c r="K24" s="14">
        <f t="shared" si="8"/>
        <v>76803</v>
      </c>
      <c r="L24" s="14">
        <f t="shared" si="8"/>
        <v>22332</v>
      </c>
      <c r="M24" s="14">
        <f t="shared" si="8"/>
        <v>11074</v>
      </c>
      <c r="N24" s="12">
        <f t="shared" si="7"/>
        <v>885714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57669</v>
      </c>
      <c r="C25" s="14">
        <v>42989</v>
      </c>
      <c r="D25" s="14">
        <v>46955</v>
      </c>
      <c r="E25" s="14">
        <v>10340</v>
      </c>
      <c r="F25" s="14">
        <v>42197</v>
      </c>
      <c r="G25" s="14">
        <v>64843</v>
      </c>
      <c r="H25" s="14">
        <v>56242</v>
      </c>
      <c r="I25" s="14">
        <v>41071</v>
      </c>
      <c r="J25" s="14">
        <v>35097</v>
      </c>
      <c r="K25" s="14">
        <v>36111</v>
      </c>
      <c r="L25" s="14">
        <v>10990</v>
      </c>
      <c r="M25" s="14">
        <v>4892</v>
      </c>
      <c r="N25" s="12">
        <f t="shared" si="7"/>
        <v>449396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64724</v>
      </c>
      <c r="C26" s="14">
        <v>39460</v>
      </c>
      <c r="D26" s="14">
        <v>44302</v>
      </c>
      <c r="E26" s="14">
        <v>8093</v>
      </c>
      <c r="F26" s="14">
        <v>39614</v>
      </c>
      <c r="G26" s="14">
        <v>57027</v>
      </c>
      <c r="H26" s="14">
        <v>45389</v>
      </c>
      <c r="I26" s="14">
        <v>47244</v>
      </c>
      <c r="J26" s="14">
        <v>32249</v>
      </c>
      <c r="K26" s="14">
        <v>40692</v>
      </c>
      <c r="L26" s="14">
        <v>11342</v>
      </c>
      <c r="M26" s="14">
        <v>6182</v>
      </c>
      <c r="N26" s="12">
        <f t="shared" si="7"/>
        <v>436318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783845.87477376</v>
      </c>
      <c r="C36" s="61">
        <f aca="true" t="shared" si="11" ref="C36:M36">C37+C38+C39+C40</f>
        <v>513066.3854485</v>
      </c>
      <c r="D36" s="61">
        <f t="shared" si="11"/>
        <v>576318.65383745</v>
      </c>
      <c r="E36" s="61">
        <f t="shared" si="11"/>
        <v>139617.7026072</v>
      </c>
      <c r="F36" s="61">
        <f t="shared" si="11"/>
        <v>521757.2616293001</v>
      </c>
      <c r="G36" s="61">
        <f t="shared" si="11"/>
        <v>640153.5354</v>
      </c>
      <c r="H36" s="61">
        <f t="shared" si="11"/>
        <v>677711.8815</v>
      </c>
      <c r="I36" s="61">
        <f t="shared" si="11"/>
        <v>621478.8813548001</v>
      </c>
      <c r="J36" s="61">
        <f t="shared" si="11"/>
        <v>507684.08132490003</v>
      </c>
      <c r="K36" s="61">
        <f t="shared" si="11"/>
        <v>631135.44784592</v>
      </c>
      <c r="L36" s="61">
        <f t="shared" si="11"/>
        <v>252001.48707211998</v>
      </c>
      <c r="M36" s="61">
        <f t="shared" si="11"/>
        <v>138403.88546496</v>
      </c>
      <c r="N36" s="61">
        <f>N37+N38+N39+N40</f>
        <v>6003175.07825891</v>
      </c>
    </row>
    <row r="37" spans="1:14" ht="18.75" customHeight="1">
      <c r="A37" s="58" t="s">
        <v>55</v>
      </c>
      <c r="B37" s="55">
        <f aca="true" t="shared" si="12" ref="B37:M37">B29*B7</f>
        <v>782978.9952</v>
      </c>
      <c r="C37" s="55">
        <f t="shared" si="12"/>
        <v>512207.4308</v>
      </c>
      <c r="D37" s="55">
        <f t="shared" si="12"/>
        <v>565762.0852</v>
      </c>
      <c r="E37" s="55">
        <f t="shared" si="12"/>
        <v>139318.68829999998</v>
      </c>
      <c r="F37" s="55">
        <f t="shared" si="12"/>
        <v>521159.5740000001</v>
      </c>
      <c r="G37" s="55">
        <f t="shared" si="12"/>
        <v>639431.9305</v>
      </c>
      <c r="H37" s="55">
        <f t="shared" si="12"/>
        <v>676741.4774999999</v>
      </c>
      <c r="I37" s="55">
        <f t="shared" si="12"/>
        <v>620771.7656</v>
      </c>
      <c r="J37" s="55">
        <f t="shared" si="12"/>
        <v>507058.51170000003</v>
      </c>
      <c r="K37" s="55">
        <f t="shared" si="12"/>
        <v>630439.6373</v>
      </c>
      <c r="L37" s="55">
        <f t="shared" si="12"/>
        <v>251485.4876</v>
      </c>
      <c r="M37" s="55">
        <f t="shared" si="12"/>
        <v>138105.3963</v>
      </c>
      <c r="N37" s="57">
        <f>SUM(B37:M37)</f>
        <v>5985460.9799999995</v>
      </c>
    </row>
    <row r="38" spans="1:14" ht="18.75" customHeight="1">
      <c r="A38" s="58" t="s">
        <v>56</v>
      </c>
      <c r="B38" s="55">
        <f aca="true" t="shared" si="13" ref="B38:M38">B30*B7</f>
        <v>-2390.20042624</v>
      </c>
      <c r="C38" s="55">
        <f t="shared" si="13"/>
        <v>-1533.5653515</v>
      </c>
      <c r="D38" s="55">
        <f t="shared" si="13"/>
        <v>-1730.19136255</v>
      </c>
      <c r="E38" s="55">
        <f t="shared" si="13"/>
        <v>-347.2656928</v>
      </c>
      <c r="F38" s="55">
        <f t="shared" si="13"/>
        <v>-1563.7123707</v>
      </c>
      <c r="G38" s="55">
        <f t="shared" si="13"/>
        <v>-1940.5551</v>
      </c>
      <c r="H38" s="55">
        <f t="shared" si="13"/>
        <v>-1927.156</v>
      </c>
      <c r="I38" s="55">
        <f t="shared" si="13"/>
        <v>-1839.4842452</v>
      </c>
      <c r="J38" s="55">
        <f t="shared" si="13"/>
        <v>-1493.0303751000001</v>
      </c>
      <c r="K38" s="55">
        <f t="shared" si="13"/>
        <v>-1906.42945408</v>
      </c>
      <c r="L38" s="55">
        <f t="shared" si="13"/>
        <v>-755.16052788</v>
      </c>
      <c r="M38" s="55">
        <f t="shared" si="13"/>
        <v>-420.55083504000004</v>
      </c>
      <c r="N38" s="25">
        <f>SUM(B38:M38)</f>
        <v>-17847.301741090003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-76642.2</v>
      </c>
      <c r="C42" s="25">
        <f aca="true" t="shared" si="15" ref="C42:M42">+C43+C46+C54+C55</f>
        <v>-73055</v>
      </c>
      <c r="D42" s="25">
        <f t="shared" si="15"/>
        <v>-59356</v>
      </c>
      <c r="E42" s="25">
        <f t="shared" si="15"/>
        <v>-8561.4</v>
      </c>
      <c r="F42" s="25">
        <f t="shared" si="15"/>
        <v>-45299.8</v>
      </c>
      <c r="G42" s="25">
        <f t="shared" si="15"/>
        <v>-85370.8</v>
      </c>
      <c r="H42" s="25">
        <f t="shared" si="15"/>
        <v>-98762</v>
      </c>
      <c r="I42" s="25">
        <f t="shared" si="15"/>
        <v>-50973.2</v>
      </c>
      <c r="J42" s="25">
        <f t="shared" si="15"/>
        <v>-65272.6</v>
      </c>
      <c r="K42" s="25">
        <f t="shared" si="15"/>
        <v>-55955</v>
      </c>
      <c r="L42" s="25">
        <f t="shared" si="15"/>
        <v>-28139</v>
      </c>
      <c r="M42" s="25">
        <f t="shared" si="15"/>
        <v>-17905.6</v>
      </c>
      <c r="N42" s="25">
        <f>+N43+N46+N54+N55</f>
        <v>-665292.6</v>
      </c>
    </row>
    <row r="43" spans="1:14" ht="18.75" customHeight="1">
      <c r="A43" s="17" t="s">
        <v>60</v>
      </c>
      <c r="B43" s="26">
        <f>B44+B45</f>
        <v>-76642.2</v>
      </c>
      <c r="C43" s="26">
        <f>C44+C45</f>
        <v>-73055</v>
      </c>
      <c r="D43" s="26">
        <f>D44+D45</f>
        <v>-59356</v>
      </c>
      <c r="E43" s="26">
        <f>E44+E45</f>
        <v>-8561.4</v>
      </c>
      <c r="F43" s="26">
        <f aca="true" t="shared" si="16" ref="F43:M43">F44+F45</f>
        <v>-45299.8</v>
      </c>
      <c r="G43" s="26">
        <f t="shared" si="16"/>
        <v>-85370.8</v>
      </c>
      <c r="H43" s="26">
        <f t="shared" si="16"/>
        <v>-98762</v>
      </c>
      <c r="I43" s="26">
        <f t="shared" si="16"/>
        <v>-50973.2</v>
      </c>
      <c r="J43" s="26">
        <f t="shared" si="16"/>
        <v>-65272.6</v>
      </c>
      <c r="K43" s="26">
        <f t="shared" si="16"/>
        <v>-55955</v>
      </c>
      <c r="L43" s="26">
        <f t="shared" si="16"/>
        <v>-28139</v>
      </c>
      <c r="M43" s="26">
        <f t="shared" si="16"/>
        <v>-17905.6</v>
      </c>
      <c r="N43" s="25">
        <f aca="true" t="shared" si="17" ref="N43:N55">SUM(B43:M43)</f>
        <v>-665292.6</v>
      </c>
    </row>
    <row r="44" spans="1:25" ht="18.75" customHeight="1">
      <c r="A44" s="13" t="s">
        <v>61</v>
      </c>
      <c r="B44" s="20">
        <f>ROUND(-B9*$D$3,2)</f>
        <v>-76642.2</v>
      </c>
      <c r="C44" s="20">
        <f>ROUND(-C9*$D$3,2)</f>
        <v>-73055</v>
      </c>
      <c r="D44" s="20">
        <f>ROUND(-D9*$D$3,2)</f>
        <v>-59356</v>
      </c>
      <c r="E44" s="20">
        <f>ROUND(-E9*$D$3,2)</f>
        <v>-8561.4</v>
      </c>
      <c r="F44" s="20">
        <f aca="true" t="shared" si="18" ref="F44:M44">ROUND(-F9*$D$3,2)</f>
        <v>-45299.8</v>
      </c>
      <c r="G44" s="20">
        <f t="shared" si="18"/>
        <v>-85370.8</v>
      </c>
      <c r="H44" s="20">
        <f t="shared" si="18"/>
        <v>-98762</v>
      </c>
      <c r="I44" s="20">
        <f t="shared" si="18"/>
        <v>-50973.2</v>
      </c>
      <c r="J44" s="20">
        <f t="shared" si="18"/>
        <v>-65272.6</v>
      </c>
      <c r="K44" s="20">
        <f t="shared" si="18"/>
        <v>-55955</v>
      </c>
      <c r="L44" s="20">
        <f t="shared" si="18"/>
        <v>-28139</v>
      </c>
      <c r="M44" s="20">
        <f t="shared" si="18"/>
        <v>-17905.6</v>
      </c>
      <c r="N44" s="47">
        <f t="shared" si="17"/>
        <v>-665292.6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707203.67477376</v>
      </c>
      <c r="C57" s="29">
        <f t="shared" si="21"/>
        <v>440011.3854485</v>
      </c>
      <c r="D57" s="29">
        <f t="shared" si="21"/>
        <v>516962.65383744997</v>
      </c>
      <c r="E57" s="29">
        <f t="shared" si="21"/>
        <v>131056.30260719999</v>
      </c>
      <c r="F57" s="29">
        <f t="shared" si="21"/>
        <v>476457.4616293001</v>
      </c>
      <c r="G57" s="29">
        <f t="shared" si="21"/>
        <v>554782.7354</v>
      </c>
      <c r="H57" s="29">
        <f t="shared" si="21"/>
        <v>578949.8815</v>
      </c>
      <c r="I57" s="29">
        <f t="shared" si="21"/>
        <v>570505.6813548001</v>
      </c>
      <c r="J57" s="29">
        <f t="shared" si="21"/>
        <v>442411.48132490006</v>
      </c>
      <c r="K57" s="29">
        <f t="shared" si="21"/>
        <v>575180.44784592</v>
      </c>
      <c r="L57" s="29">
        <f t="shared" si="21"/>
        <v>223862.48707211998</v>
      </c>
      <c r="M57" s="29">
        <f t="shared" si="21"/>
        <v>120498.28546496</v>
      </c>
      <c r="N57" s="29">
        <f>SUM(B57:M57)</f>
        <v>5337882.4782589115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707203.68</v>
      </c>
      <c r="C60" s="36">
        <f aca="true" t="shared" si="22" ref="C60:M60">SUM(C61:C74)</f>
        <v>440011.38</v>
      </c>
      <c r="D60" s="36">
        <f t="shared" si="22"/>
        <v>516962.66</v>
      </c>
      <c r="E60" s="36">
        <f t="shared" si="22"/>
        <v>131056.3</v>
      </c>
      <c r="F60" s="36">
        <f t="shared" si="22"/>
        <v>476457.46</v>
      </c>
      <c r="G60" s="36">
        <f t="shared" si="22"/>
        <v>554782.73</v>
      </c>
      <c r="H60" s="36">
        <f t="shared" si="22"/>
        <v>578949.88</v>
      </c>
      <c r="I60" s="36">
        <f t="shared" si="22"/>
        <v>570505.69</v>
      </c>
      <c r="J60" s="36">
        <f t="shared" si="22"/>
        <v>442411.48</v>
      </c>
      <c r="K60" s="36">
        <f t="shared" si="22"/>
        <v>575180.45</v>
      </c>
      <c r="L60" s="36">
        <f t="shared" si="22"/>
        <v>223862.49</v>
      </c>
      <c r="M60" s="36">
        <f t="shared" si="22"/>
        <v>120498.29</v>
      </c>
      <c r="N60" s="29">
        <f>SUM(N61:N74)</f>
        <v>5337882.49</v>
      </c>
    </row>
    <row r="61" spans="1:15" ht="18.75" customHeight="1">
      <c r="A61" s="17" t="s">
        <v>75</v>
      </c>
      <c r="B61" s="36">
        <v>132757.14</v>
      </c>
      <c r="C61" s="36">
        <v>127521.92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260279.06</v>
      </c>
      <c r="O61"/>
    </row>
    <row r="62" spans="1:15" ht="18.75" customHeight="1">
      <c r="A62" s="17" t="s">
        <v>76</v>
      </c>
      <c r="B62" s="36">
        <v>574446.54</v>
      </c>
      <c r="C62" s="36">
        <v>312489.46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886936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516962.66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516962.66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131056.3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131056.3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476457.46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476457.46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554782.73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554782.73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443321.43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443321.43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135628.45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135628.45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570505.69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570505.69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442411.48</v>
      </c>
      <c r="K70" s="35">
        <v>0</v>
      </c>
      <c r="L70" s="35">
        <v>0</v>
      </c>
      <c r="M70" s="35">
        <v>0</v>
      </c>
      <c r="N70" s="29">
        <f t="shared" si="23"/>
        <v>442411.48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575180.45</v>
      </c>
      <c r="L71" s="35">
        <v>0</v>
      </c>
      <c r="M71" s="62"/>
      <c r="N71" s="26">
        <f t="shared" si="23"/>
        <v>575180.45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223862.49</v>
      </c>
      <c r="M72" s="35">
        <v>0</v>
      </c>
      <c r="N72" s="29">
        <f t="shared" si="23"/>
        <v>223862.49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120498.29</v>
      </c>
      <c r="N73" s="26">
        <f t="shared" si="23"/>
        <v>120498.29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2.2875173232553387</v>
      </c>
      <c r="C78" s="45">
        <v>2.2404012740384616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1.9808736769091828</v>
      </c>
      <c r="C79" s="45">
        <v>1.8690985995059497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1.8161831917261964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2.5255087930683935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2.121430157958658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1.6823964599304602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1.980320906658888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1.9350333604478682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1.9217865997748822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2.164567185227869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2.0691812189022905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2.4589349271312595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2.409496447919779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2016-09-19T18:52:10Z</dcterms:modified>
  <cp:category/>
  <cp:version/>
  <cp:contentType/>
  <cp:contentStatus/>
</cp:coreProperties>
</file>