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<sst xmlns="http://schemas.openxmlformats.org/spreadsheetml/2006/main" count="105" uniqueCount="103">
  <si>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</si>
  <si>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</si>
  <si>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</si>
  <si>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</si>
  <si>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</si>
  <si>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</si>
  <si>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</si>
  <si>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</si>
  <si>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</si>
  <si>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</si>
  <si>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</si>
  <si>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</si>
  <si>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</si>
  <si>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</si>
  <si>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</si>
  <si>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</si>
  <si>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</si>
  <si>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</si>
  <si>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</si>
  <si>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</si>
  <si>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</si>
  <si>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</si>
  <si>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</si>
  <si>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</si>
  <si>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</si>
  <si>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</si>
  <si>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</si>
  <si>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</si>
  <si>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</si>
  <si>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</si>
  <si>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</si>
  <si>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</si>
  <si>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</si>
  <si>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</si>
  <si>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</si>
  <si>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</si>
  <si>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</si>
  <si>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</si>
  <si>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</si>
  <si>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</si>
  <si>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</si>
  <si>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</si>
  <si>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</si>
  <si>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</si>
  <si>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</si>
  <si>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</si>
  <si>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</si>
  <si>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</si>
  <si>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</si>
  <si>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</si>
  <si>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</si>
  <si>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</si>
  <si>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</si>
  <si>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</si>
  <si>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</si>
  <si>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</si>
  <si>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</si>
  <si>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</si>
  <si>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</si>
  <si>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</si>
  <si>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</si>
  <si>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</si>
  <si>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</si>
  <si>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</si>
  <si>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</si>
  <si>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</si>
  <si>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</si>
  <si>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</si>
  <si>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</si>
  <si>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</si>
  <si>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</si>
  <si>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</si>
  <si>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</si>
  <si>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</si>
  <si>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</si>
  <si>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</si>
  <si>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</si>
  <si>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</si>
  <si>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</si>
  <si>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</si>
  <si>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</si>
  <si>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</si>
  <si>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</si>
  <si>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</si>
  <si>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</si>
  <si>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</si>
  <si>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</si>
  <si>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</si>
  <si>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</si>
  <si>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</si>
  <si>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</si>
  <si>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</si>
  <si>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</si>
  <si>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</si>
  <si>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</si>
  <si>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</si>
  <si>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</si>
  <si>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</si>
  <si>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</si>
  <si>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</si>
  <si>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</si>
  <si>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</si>
  <si>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12/09/16 - VENCIMENTO 21/09/16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</si>
</sst>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528069</v>
      </c>
      <c r="C7" s="10">
        <f>C8+C20+C24</f>
        <v>386858</v>
      </c>
      <c r="D7" s="10">
        <f>D8+D20+D24</f>
        <v>393367</v>
      </c>
      <c r="E7" s="10">
        <f>E8+E20+E24</f>
        <v>62600</v>
      </c>
      <c r="F7" s="10">
        <f aca="true" t="shared" si="0" ref="F7:M7">F8+F20+F24</f>
        <v>341305</v>
      </c>
      <c r="G7" s="10">
        <f t="shared" si="0"/>
        <v>534875</v>
      </c>
      <c r="H7" s="10">
        <f t="shared" si="0"/>
        <v>485768</v>
      </c>
      <c r="I7" s="10">
        <f t="shared" si="0"/>
        <v>432519</v>
      </c>
      <c r="J7" s="10">
        <f t="shared" si="0"/>
        <v>310124</v>
      </c>
      <c r="K7" s="10">
        <f t="shared" si="0"/>
        <v>376264</v>
      </c>
      <c r="L7" s="10">
        <f t="shared" si="0"/>
        <v>154240</v>
      </c>
      <c r="M7" s="10">
        <f t="shared" si="0"/>
        <v>91975</v>
      </c>
      <c r="N7" s="10">
        <f>+N8+N20+N24</f>
        <v>4097964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223017</v>
      </c>
      <c r="C8" s="12">
        <f>+C9+C12+C16</f>
        <v>175847</v>
      </c>
      <c r="D8" s="12">
        <f>+D9+D12+D16</f>
        <v>195264</v>
      </c>
      <c r="E8" s="12">
        <f>+E9+E12+E16</f>
        <v>27971</v>
      </c>
      <c r="F8" s="12">
        <f aca="true" t="shared" si="1" ref="F8:M8">+F9+F12+F16</f>
        <v>153401</v>
      </c>
      <c r="G8" s="12">
        <f t="shared" si="1"/>
        <v>250299</v>
      </c>
      <c r="H8" s="12">
        <f t="shared" si="1"/>
        <v>223785</v>
      </c>
      <c r="I8" s="12">
        <f t="shared" si="1"/>
        <v>205029</v>
      </c>
      <c r="J8" s="12">
        <f t="shared" si="1"/>
        <v>147886</v>
      </c>
      <c r="K8" s="12">
        <f t="shared" si="1"/>
        <v>169230</v>
      </c>
      <c r="L8" s="12">
        <f t="shared" si="1"/>
        <v>78974</v>
      </c>
      <c r="M8" s="12">
        <f t="shared" si="1"/>
        <v>48869</v>
      </c>
      <c r="N8" s="12">
        <f>SUM(B8:M8)</f>
        <v>1899572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21098</v>
      </c>
      <c r="C9" s="14">
        <v>21459</v>
      </c>
      <c r="D9" s="14">
        <v>15276</v>
      </c>
      <c r="E9" s="14">
        <v>2096</v>
      </c>
      <c r="F9" s="14">
        <v>12665</v>
      </c>
      <c r="G9" s="14">
        <v>23202</v>
      </c>
      <c r="H9" s="14">
        <v>28017</v>
      </c>
      <c r="I9" s="14">
        <v>14112</v>
      </c>
      <c r="J9" s="14">
        <v>18016</v>
      </c>
      <c r="K9" s="14">
        <v>14814</v>
      </c>
      <c r="L9" s="14">
        <v>9147</v>
      </c>
      <c r="M9" s="14">
        <v>6191</v>
      </c>
      <c r="N9" s="12">
        <f aca="true" t="shared" si="2" ref="N9:N19">SUM(B9:M9)</f>
        <v>186093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21098</v>
      </c>
      <c r="C10" s="14">
        <f>+C9-C11</f>
        <v>21459</v>
      </c>
      <c r="D10" s="14">
        <f>+D9-D11</f>
        <v>15276</v>
      </c>
      <c r="E10" s="14">
        <f>+E9-E11</f>
        <v>2096</v>
      </c>
      <c r="F10" s="14">
        <f aca="true" t="shared" si="3" ref="F10:M10">+F9-F11</f>
        <v>12665</v>
      </c>
      <c r="G10" s="14">
        <f t="shared" si="3"/>
        <v>23202</v>
      </c>
      <c r="H10" s="14">
        <f t="shared" si="3"/>
        <v>28017</v>
      </c>
      <c r="I10" s="14">
        <f t="shared" si="3"/>
        <v>14112</v>
      </c>
      <c r="J10" s="14">
        <f t="shared" si="3"/>
        <v>18016</v>
      </c>
      <c r="K10" s="14">
        <f t="shared" si="3"/>
        <v>14814</v>
      </c>
      <c r="L10" s="14">
        <f t="shared" si="3"/>
        <v>9147</v>
      </c>
      <c r="M10" s="14">
        <f t="shared" si="3"/>
        <v>6191</v>
      </c>
      <c r="N10" s="12">
        <f t="shared" si="2"/>
        <v>186093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171922</v>
      </c>
      <c r="C12" s="14">
        <f>C13+C14+C15</f>
        <v>133659</v>
      </c>
      <c r="D12" s="14">
        <f>D13+D14+D15</f>
        <v>157471</v>
      </c>
      <c r="E12" s="14">
        <f>E13+E14+E15</f>
        <v>22554</v>
      </c>
      <c r="F12" s="14">
        <f aca="true" t="shared" si="4" ref="F12:M12">F13+F14+F15</f>
        <v>120958</v>
      </c>
      <c r="G12" s="14">
        <f t="shared" si="4"/>
        <v>194865</v>
      </c>
      <c r="H12" s="14">
        <f t="shared" si="4"/>
        <v>168554</v>
      </c>
      <c r="I12" s="14">
        <f t="shared" si="4"/>
        <v>162861</v>
      </c>
      <c r="J12" s="14">
        <f t="shared" si="4"/>
        <v>111157</v>
      </c>
      <c r="K12" s="14">
        <f t="shared" si="4"/>
        <v>129239</v>
      </c>
      <c r="L12" s="14">
        <f t="shared" si="4"/>
        <v>60661</v>
      </c>
      <c r="M12" s="14">
        <f t="shared" si="4"/>
        <v>37886</v>
      </c>
      <c r="N12" s="12">
        <f t="shared" si="2"/>
        <v>1471787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80683</v>
      </c>
      <c r="C13" s="14">
        <v>64607</v>
      </c>
      <c r="D13" s="14">
        <v>73895</v>
      </c>
      <c r="E13" s="14">
        <v>10750</v>
      </c>
      <c r="F13" s="14">
        <v>56601</v>
      </c>
      <c r="G13" s="14">
        <v>92795</v>
      </c>
      <c r="H13" s="14">
        <v>84273</v>
      </c>
      <c r="I13" s="14">
        <v>80256</v>
      </c>
      <c r="J13" s="14">
        <v>52080</v>
      </c>
      <c r="K13" s="14">
        <v>60955</v>
      </c>
      <c r="L13" s="14">
        <v>28513</v>
      </c>
      <c r="M13" s="14">
        <v>17248</v>
      </c>
      <c r="N13" s="12">
        <f t="shared" si="2"/>
        <v>702656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86142</v>
      </c>
      <c r="C14" s="14">
        <v>62535</v>
      </c>
      <c r="D14" s="14">
        <v>80034</v>
      </c>
      <c r="E14" s="14">
        <v>10933</v>
      </c>
      <c r="F14" s="14">
        <v>59740</v>
      </c>
      <c r="G14" s="14">
        <v>92939</v>
      </c>
      <c r="H14" s="14">
        <v>77726</v>
      </c>
      <c r="I14" s="14">
        <v>79349</v>
      </c>
      <c r="J14" s="14">
        <v>55225</v>
      </c>
      <c r="K14" s="14">
        <v>64846</v>
      </c>
      <c r="L14" s="14">
        <v>30072</v>
      </c>
      <c r="M14" s="14">
        <v>19688</v>
      </c>
      <c r="N14" s="12">
        <f t="shared" si="2"/>
        <v>719229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5097</v>
      </c>
      <c r="C15" s="14">
        <v>6517</v>
      </c>
      <c r="D15" s="14">
        <v>3542</v>
      </c>
      <c r="E15" s="14">
        <v>871</v>
      </c>
      <c r="F15" s="14">
        <v>4617</v>
      </c>
      <c r="G15" s="14">
        <v>9131</v>
      </c>
      <c r="H15" s="14">
        <v>6555</v>
      </c>
      <c r="I15" s="14">
        <v>3256</v>
      </c>
      <c r="J15" s="14">
        <v>3852</v>
      </c>
      <c r="K15" s="14">
        <v>3438</v>
      </c>
      <c r="L15" s="14">
        <v>2076</v>
      </c>
      <c r="M15" s="14">
        <v>950</v>
      </c>
      <c r="N15" s="12">
        <f t="shared" si="2"/>
        <v>49902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29997</v>
      </c>
      <c r="C16" s="14">
        <f>C17+C18+C19</f>
        <v>20729</v>
      </c>
      <c r="D16" s="14">
        <f>D17+D18+D19</f>
        <v>22517</v>
      </c>
      <c r="E16" s="14">
        <f>E17+E18+E19</f>
        <v>3321</v>
      </c>
      <c r="F16" s="14">
        <f aca="true" t="shared" si="5" ref="F16:M16">F17+F18+F19</f>
        <v>19778</v>
      </c>
      <c r="G16" s="14">
        <f t="shared" si="5"/>
        <v>32232</v>
      </c>
      <c r="H16" s="14">
        <f t="shared" si="5"/>
        <v>27214</v>
      </c>
      <c r="I16" s="14">
        <f t="shared" si="5"/>
        <v>28056</v>
      </c>
      <c r="J16" s="14">
        <f t="shared" si="5"/>
        <v>18713</v>
      </c>
      <c r="K16" s="14">
        <f t="shared" si="5"/>
        <v>25177</v>
      </c>
      <c r="L16" s="14">
        <f t="shared" si="5"/>
        <v>9166</v>
      </c>
      <c r="M16" s="14">
        <f t="shared" si="5"/>
        <v>4792</v>
      </c>
      <c r="N16" s="12">
        <f t="shared" si="2"/>
        <v>241692</v>
      </c>
    </row>
    <row r="17" spans="1:25" ht="18.75" customHeight="1">
      <c r="A17" s="15" t="s">
        <v>16</v>
      </c>
      <c r="B17" s="14">
        <v>16730</v>
      </c>
      <c r="C17" s="14">
        <v>12294</v>
      </c>
      <c r="D17" s="14">
        <v>11384</v>
      </c>
      <c r="E17" s="14">
        <v>1881</v>
      </c>
      <c r="F17" s="14">
        <v>10806</v>
      </c>
      <c r="G17" s="14">
        <v>18098</v>
      </c>
      <c r="H17" s="14">
        <v>15494</v>
      </c>
      <c r="I17" s="14">
        <v>16161</v>
      </c>
      <c r="J17" s="14">
        <v>10591</v>
      </c>
      <c r="K17" s="14">
        <v>14410</v>
      </c>
      <c r="L17" s="14">
        <v>5329</v>
      </c>
      <c r="M17" s="14">
        <v>2615</v>
      </c>
      <c r="N17" s="12">
        <f t="shared" si="2"/>
        <v>135793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12088</v>
      </c>
      <c r="C18" s="14">
        <v>7080</v>
      </c>
      <c r="D18" s="14">
        <v>10384</v>
      </c>
      <c r="E18" s="14">
        <v>1302</v>
      </c>
      <c r="F18" s="14">
        <v>7831</v>
      </c>
      <c r="G18" s="14">
        <v>12085</v>
      </c>
      <c r="H18" s="14">
        <v>10327</v>
      </c>
      <c r="I18" s="14">
        <v>11199</v>
      </c>
      <c r="J18" s="14">
        <v>7341</v>
      </c>
      <c r="K18" s="14">
        <v>10109</v>
      </c>
      <c r="L18" s="14">
        <v>3507</v>
      </c>
      <c r="M18" s="14">
        <v>2018</v>
      </c>
      <c r="N18" s="12">
        <f t="shared" si="2"/>
        <v>95271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1179</v>
      </c>
      <c r="C19" s="14">
        <v>1355</v>
      </c>
      <c r="D19" s="14">
        <v>749</v>
      </c>
      <c r="E19" s="14">
        <v>138</v>
      </c>
      <c r="F19" s="14">
        <v>1141</v>
      </c>
      <c r="G19" s="14">
        <v>2049</v>
      </c>
      <c r="H19" s="14">
        <v>1393</v>
      </c>
      <c r="I19" s="14">
        <v>696</v>
      </c>
      <c r="J19" s="14">
        <v>781</v>
      </c>
      <c r="K19" s="14">
        <v>658</v>
      </c>
      <c r="L19" s="14">
        <v>330</v>
      </c>
      <c r="M19" s="14">
        <v>159</v>
      </c>
      <c r="N19" s="12">
        <f t="shared" si="2"/>
        <v>10628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126910</v>
      </c>
      <c r="C20" s="18">
        <f>C21+C22+C23</f>
        <v>79597</v>
      </c>
      <c r="D20" s="18">
        <f>D21+D22+D23</f>
        <v>74325</v>
      </c>
      <c r="E20" s="18">
        <f>E21+E22+E23</f>
        <v>12169</v>
      </c>
      <c r="F20" s="18">
        <f aca="true" t="shared" si="6" ref="F20:M20">F21+F22+F23</f>
        <v>64675</v>
      </c>
      <c r="G20" s="18">
        <f t="shared" si="6"/>
        <v>103041</v>
      </c>
      <c r="H20" s="18">
        <f t="shared" si="6"/>
        <v>108875</v>
      </c>
      <c r="I20" s="18">
        <f t="shared" si="6"/>
        <v>101448</v>
      </c>
      <c r="J20" s="18">
        <f t="shared" si="6"/>
        <v>66922</v>
      </c>
      <c r="K20" s="18">
        <f t="shared" si="6"/>
        <v>100203</v>
      </c>
      <c r="L20" s="18">
        <f t="shared" si="6"/>
        <v>40503</v>
      </c>
      <c r="M20" s="18">
        <f t="shared" si="6"/>
        <v>23069</v>
      </c>
      <c r="N20" s="12">
        <f aca="true" t="shared" si="7" ref="N20:N26">SUM(B20:M20)</f>
        <v>901737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65035</v>
      </c>
      <c r="C21" s="14">
        <v>43886</v>
      </c>
      <c r="D21" s="14">
        <v>39903</v>
      </c>
      <c r="E21" s="14">
        <v>6733</v>
      </c>
      <c r="F21" s="14">
        <v>34536</v>
      </c>
      <c r="G21" s="14">
        <v>55749</v>
      </c>
      <c r="H21" s="14">
        <v>61602</v>
      </c>
      <c r="I21" s="14">
        <v>55536</v>
      </c>
      <c r="J21" s="14">
        <v>35491</v>
      </c>
      <c r="K21" s="14">
        <v>52344</v>
      </c>
      <c r="L21" s="14">
        <v>21227</v>
      </c>
      <c r="M21" s="14">
        <v>11862</v>
      </c>
      <c r="N21" s="12">
        <f t="shared" si="7"/>
        <v>483904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59210</v>
      </c>
      <c r="C22" s="14">
        <v>33234</v>
      </c>
      <c r="D22" s="14">
        <v>33044</v>
      </c>
      <c r="E22" s="14">
        <v>5121</v>
      </c>
      <c r="F22" s="14">
        <v>28520</v>
      </c>
      <c r="G22" s="14">
        <v>44091</v>
      </c>
      <c r="H22" s="14">
        <v>44758</v>
      </c>
      <c r="I22" s="14">
        <v>44239</v>
      </c>
      <c r="J22" s="14">
        <v>29861</v>
      </c>
      <c r="K22" s="14">
        <v>45961</v>
      </c>
      <c r="L22" s="14">
        <v>18352</v>
      </c>
      <c r="M22" s="14">
        <v>10771</v>
      </c>
      <c r="N22" s="12">
        <f t="shared" si="7"/>
        <v>397162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2665</v>
      </c>
      <c r="C23" s="14">
        <v>2477</v>
      </c>
      <c r="D23" s="14">
        <v>1378</v>
      </c>
      <c r="E23" s="14">
        <v>315</v>
      </c>
      <c r="F23" s="14">
        <v>1619</v>
      </c>
      <c r="G23" s="14">
        <v>3201</v>
      </c>
      <c r="H23" s="14">
        <v>2515</v>
      </c>
      <c r="I23" s="14">
        <v>1673</v>
      </c>
      <c r="J23" s="14">
        <v>1570</v>
      </c>
      <c r="K23" s="14">
        <v>1898</v>
      </c>
      <c r="L23" s="14">
        <v>924</v>
      </c>
      <c r="M23" s="14">
        <v>436</v>
      </c>
      <c r="N23" s="12">
        <f t="shared" si="7"/>
        <v>20671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178142</v>
      </c>
      <c r="C24" s="14">
        <f>C25+C26</f>
        <v>131414</v>
      </c>
      <c r="D24" s="14">
        <f>D25+D26</f>
        <v>123778</v>
      </c>
      <c r="E24" s="14">
        <f>E25+E26</f>
        <v>22460</v>
      </c>
      <c r="F24" s="14">
        <f aca="true" t="shared" si="8" ref="F24:M24">F25+F26</f>
        <v>123229</v>
      </c>
      <c r="G24" s="14">
        <f t="shared" si="8"/>
        <v>181535</v>
      </c>
      <c r="H24" s="14">
        <f t="shared" si="8"/>
        <v>153108</v>
      </c>
      <c r="I24" s="14">
        <f t="shared" si="8"/>
        <v>126042</v>
      </c>
      <c r="J24" s="14">
        <f t="shared" si="8"/>
        <v>95316</v>
      </c>
      <c r="K24" s="14">
        <f t="shared" si="8"/>
        <v>106831</v>
      </c>
      <c r="L24" s="14">
        <f t="shared" si="8"/>
        <v>34763</v>
      </c>
      <c r="M24" s="14">
        <f t="shared" si="8"/>
        <v>20037</v>
      </c>
      <c r="N24" s="12">
        <f t="shared" si="7"/>
        <v>1296655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75745</v>
      </c>
      <c r="C25" s="14">
        <v>62257</v>
      </c>
      <c r="D25" s="14">
        <v>58540</v>
      </c>
      <c r="E25" s="14">
        <v>11615</v>
      </c>
      <c r="F25" s="14">
        <v>57475</v>
      </c>
      <c r="G25" s="14">
        <v>89231</v>
      </c>
      <c r="H25" s="14">
        <v>77839</v>
      </c>
      <c r="I25" s="14">
        <v>52871</v>
      </c>
      <c r="J25" s="14">
        <v>46664</v>
      </c>
      <c r="K25" s="14">
        <v>45952</v>
      </c>
      <c r="L25" s="14">
        <v>15305</v>
      </c>
      <c r="M25" s="14">
        <v>7800</v>
      </c>
      <c r="N25" s="12">
        <f t="shared" si="7"/>
        <v>601294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102397</v>
      </c>
      <c r="C26" s="14">
        <v>69157</v>
      </c>
      <c r="D26" s="14">
        <v>65238</v>
      </c>
      <c r="E26" s="14">
        <v>10845</v>
      </c>
      <c r="F26" s="14">
        <v>65754</v>
      </c>
      <c r="G26" s="14">
        <v>92304</v>
      </c>
      <c r="H26" s="14">
        <v>75269</v>
      </c>
      <c r="I26" s="14">
        <v>73171</v>
      </c>
      <c r="J26" s="14">
        <v>48652</v>
      </c>
      <c r="K26" s="14">
        <v>60879</v>
      </c>
      <c r="L26" s="14">
        <v>19458</v>
      </c>
      <c r="M26" s="14">
        <v>12237</v>
      </c>
      <c r="N26" s="12">
        <f t="shared" si="7"/>
        <v>695361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1071543.5502567398</v>
      </c>
      <c r="C36" s="61">
        <f aca="true" t="shared" si="11" ref="C36:M36">C37+C38+C39+C40</f>
        <v>758518.280169</v>
      </c>
      <c r="D36" s="61">
        <f t="shared" si="11"/>
        <v>723986.0244183501</v>
      </c>
      <c r="E36" s="61">
        <f t="shared" si="11"/>
        <v>158011.31183999998</v>
      </c>
      <c r="F36" s="61">
        <f t="shared" si="11"/>
        <v>723216.6948752501</v>
      </c>
      <c r="G36" s="61">
        <f t="shared" si="11"/>
        <v>898791.735</v>
      </c>
      <c r="H36" s="61">
        <f t="shared" si="11"/>
        <v>955440.0312000001</v>
      </c>
      <c r="I36" s="61">
        <f t="shared" si="11"/>
        <v>830349.8178241999</v>
      </c>
      <c r="J36" s="61">
        <f t="shared" si="11"/>
        <v>670601.5192532</v>
      </c>
      <c r="K36" s="61">
        <f t="shared" si="11"/>
        <v>777950.56129664</v>
      </c>
      <c r="L36" s="61">
        <f t="shared" si="11"/>
        <v>378624.1677632</v>
      </c>
      <c r="M36" s="61">
        <f t="shared" si="11"/>
        <v>221181.14305600003</v>
      </c>
      <c r="N36" s="61">
        <f>N37+N38+N39+N40</f>
        <v>8168214.836952579</v>
      </c>
    </row>
    <row r="37" spans="1:14" ht="18.75" customHeight="1">
      <c r="A37" s="58" t="s">
        <v>55</v>
      </c>
      <c r="B37" s="55">
        <f aca="true" t="shared" si="12" ref="B37:M37">B29*B7</f>
        <v>1071557.6147999999</v>
      </c>
      <c r="C37" s="55">
        <f t="shared" si="12"/>
        <v>758396.4232</v>
      </c>
      <c r="D37" s="55">
        <f t="shared" si="12"/>
        <v>713882.4316</v>
      </c>
      <c r="E37" s="55">
        <f t="shared" si="12"/>
        <v>157758.25999999998</v>
      </c>
      <c r="F37" s="55">
        <f t="shared" si="12"/>
        <v>723225.295</v>
      </c>
      <c r="G37" s="55">
        <f t="shared" si="12"/>
        <v>898857.4375</v>
      </c>
      <c r="H37" s="55">
        <f t="shared" si="12"/>
        <v>955262.772</v>
      </c>
      <c r="I37" s="55">
        <f t="shared" si="12"/>
        <v>830263.4724</v>
      </c>
      <c r="J37" s="55">
        <f t="shared" si="12"/>
        <v>670457.0756000001</v>
      </c>
      <c r="K37" s="55">
        <f t="shared" si="12"/>
        <v>777700.0616</v>
      </c>
      <c r="L37" s="55">
        <f t="shared" si="12"/>
        <v>378489.536</v>
      </c>
      <c r="M37" s="55">
        <f t="shared" si="12"/>
        <v>221135.49250000002</v>
      </c>
      <c r="N37" s="57">
        <f>SUM(B37:M37)</f>
        <v>8156985.872199999</v>
      </c>
    </row>
    <row r="38" spans="1:14" ht="18.75" customHeight="1">
      <c r="A38" s="58" t="s">
        <v>56</v>
      </c>
      <c r="B38" s="55">
        <f aca="true" t="shared" si="13" ref="B38:M38">B30*B7</f>
        <v>-3271.14454326</v>
      </c>
      <c r="C38" s="55">
        <f t="shared" si="13"/>
        <v>-2270.663031</v>
      </c>
      <c r="D38" s="55">
        <f t="shared" si="13"/>
        <v>-2183.1671816499997</v>
      </c>
      <c r="E38" s="55">
        <f t="shared" si="13"/>
        <v>-393.22816</v>
      </c>
      <c r="F38" s="55">
        <f t="shared" si="13"/>
        <v>-2170.00012475</v>
      </c>
      <c r="G38" s="55">
        <f t="shared" si="13"/>
        <v>-2727.8625</v>
      </c>
      <c r="H38" s="55">
        <f t="shared" si="13"/>
        <v>-2720.3008</v>
      </c>
      <c r="I38" s="55">
        <f t="shared" si="13"/>
        <v>-2460.2545758</v>
      </c>
      <c r="J38" s="55">
        <f t="shared" si="13"/>
        <v>-1974.1563468000002</v>
      </c>
      <c r="K38" s="55">
        <f t="shared" si="13"/>
        <v>-2351.74030336</v>
      </c>
      <c r="L38" s="55">
        <f t="shared" si="13"/>
        <v>-1136.5282367999998</v>
      </c>
      <c r="M38" s="55">
        <f t="shared" si="13"/>
        <v>-673.389444</v>
      </c>
      <c r="N38" s="25">
        <f>SUM(B38:M38)</f>
        <v>-24332.43524742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-80172.4</v>
      </c>
      <c r="C42" s="25">
        <f aca="true" t="shared" si="15" ref="C42:M42">+C43+C46+C54+C55</f>
        <v>-81544.2</v>
      </c>
      <c r="D42" s="25">
        <f t="shared" si="15"/>
        <v>-58048.8</v>
      </c>
      <c r="E42" s="25">
        <f t="shared" si="15"/>
        <v>-7964.8</v>
      </c>
      <c r="F42" s="25">
        <f t="shared" si="15"/>
        <v>-48127</v>
      </c>
      <c r="G42" s="25">
        <f t="shared" si="15"/>
        <v>-88167.6</v>
      </c>
      <c r="H42" s="25">
        <f t="shared" si="15"/>
        <v>-106464.6</v>
      </c>
      <c r="I42" s="25">
        <f t="shared" si="15"/>
        <v>-53625.6</v>
      </c>
      <c r="J42" s="25">
        <f t="shared" si="15"/>
        <v>-68460.8</v>
      </c>
      <c r="K42" s="25">
        <f t="shared" si="15"/>
        <v>-56293.2</v>
      </c>
      <c r="L42" s="25">
        <f t="shared" si="15"/>
        <v>-34758.6</v>
      </c>
      <c r="M42" s="25">
        <f t="shared" si="15"/>
        <v>-23525.8</v>
      </c>
      <c r="N42" s="25">
        <f>+N43+N46+N54+N55</f>
        <v>-707153.3999999999</v>
      </c>
    </row>
    <row r="43" spans="1:14" ht="18.75" customHeight="1">
      <c r="A43" s="17" t="s">
        <v>60</v>
      </c>
      <c r="B43" s="26">
        <f>B44+B45</f>
        <v>-80172.4</v>
      </c>
      <c r="C43" s="26">
        <f>C44+C45</f>
        <v>-81544.2</v>
      </c>
      <c r="D43" s="26">
        <f>D44+D45</f>
        <v>-58048.8</v>
      </c>
      <c r="E43" s="26">
        <f>E44+E45</f>
        <v>-7964.8</v>
      </c>
      <c r="F43" s="26">
        <f aca="true" t="shared" si="16" ref="F43:M43">F44+F45</f>
        <v>-48127</v>
      </c>
      <c r="G43" s="26">
        <f t="shared" si="16"/>
        <v>-88167.6</v>
      </c>
      <c r="H43" s="26">
        <f t="shared" si="16"/>
        <v>-106464.6</v>
      </c>
      <c r="I43" s="26">
        <f t="shared" si="16"/>
        <v>-53625.6</v>
      </c>
      <c r="J43" s="26">
        <f t="shared" si="16"/>
        <v>-68460.8</v>
      </c>
      <c r="K43" s="26">
        <f t="shared" si="16"/>
        <v>-56293.2</v>
      </c>
      <c r="L43" s="26">
        <f t="shared" si="16"/>
        <v>-34758.6</v>
      </c>
      <c r="M43" s="26">
        <f t="shared" si="16"/>
        <v>-23525.8</v>
      </c>
      <c r="N43" s="25">
        <f aca="true" t="shared" si="17" ref="N43:N55">SUM(B43:M43)</f>
        <v>-707153.3999999999</v>
      </c>
    </row>
    <row r="44" spans="1:25" ht="18.75" customHeight="1">
      <c r="A44" s="13" t="s">
        <v>61</v>
      </c>
      <c r="B44" s="20">
        <f>ROUND(-B9*$D$3,2)</f>
        <v>-80172.4</v>
      </c>
      <c r="C44" s="20">
        <f>ROUND(-C9*$D$3,2)</f>
        <v>-81544.2</v>
      </c>
      <c r="D44" s="20">
        <f>ROUND(-D9*$D$3,2)</f>
        <v>-58048.8</v>
      </c>
      <c r="E44" s="20">
        <f>ROUND(-E9*$D$3,2)</f>
        <v>-7964.8</v>
      </c>
      <c r="F44" s="20">
        <f aca="true" t="shared" si="18" ref="F44:M44">ROUND(-F9*$D$3,2)</f>
        <v>-48127</v>
      </c>
      <c r="G44" s="20">
        <f t="shared" si="18"/>
        <v>-88167.6</v>
      </c>
      <c r="H44" s="20">
        <f t="shared" si="18"/>
        <v>-106464.6</v>
      </c>
      <c r="I44" s="20">
        <f t="shared" si="18"/>
        <v>-53625.6</v>
      </c>
      <c r="J44" s="20">
        <f t="shared" si="18"/>
        <v>-68460.8</v>
      </c>
      <c r="K44" s="20">
        <f t="shared" si="18"/>
        <v>-56293.2</v>
      </c>
      <c r="L44" s="20">
        <f t="shared" si="18"/>
        <v>-34758.6</v>
      </c>
      <c r="M44" s="20">
        <f t="shared" si="18"/>
        <v>-23525.8</v>
      </c>
      <c r="N44" s="47">
        <f t="shared" si="17"/>
        <v>-707153.3999999999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991371.1502567398</v>
      </c>
      <c r="C57" s="29">
        <f t="shared" si="21"/>
        <v>676974.0801690001</v>
      </c>
      <c r="D57" s="29">
        <f t="shared" si="21"/>
        <v>665937.22441835</v>
      </c>
      <c r="E57" s="29">
        <f t="shared" si="21"/>
        <v>150046.51184</v>
      </c>
      <c r="F57" s="29">
        <f t="shared" si="21"/>
        <v>675089.6948752501</v>
      </c>
      <c r="G57" s="29">
        <f t="shared" si="21"/>
        <v>810624.135</v>
      </c>
      <c r="H57" s="29">
        <f t="shared" si="21"/>
        <v>848975.4312000001</v>
      </c>
      <c r="I57" s="29">
        <f t="shared" si="21"/>
        <v>776724.2178241999</v>
      </c>
      <c r="J57" s="29">
        <f t="shared" si="21"/>
        <v>602140.7192532</v>
      </c>
      <c r="K57" s="29">
        <f t="shared" si="21"/>
        <v>721657.36129664</v>
      </c>
      <c r="L57" s="29">
        <f t="shared" si="21"/>
        <v>343865.56776320003</v>
      </c>
      <c r="M57" s="29">
        <f t="shared" si="21"/>
        <v>197655.34305600004</v>
      </c>
      <c r="N57" s="29">
        <f>SUM(B57:M57)</f>
        <v>7461061.436952581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991371.15</v>
      </c>
      <c r="C60" s="36">
        <f aca="true" t="shared" si="22" ref="C60:M60">SUM(C61:C74)</f>
        <v>676974.0900000001</v>
      </c>
      <c r="D60" s="36">
        <f t="shared" si="22"/>
        <v>665937.22</v>
      </c>
      <c r="E60" s="36">
        <f t="shared" si="22"/>
        <v>150046.51</v>
      </c>
      <c r="F60" s="36">
        <f t="shared" si="22"/>
        <v>675089.7</v>
      </c>
      <c r="G60" s="36">
        <f t="shared" si="22"/>
        <v>810624.14</v>
      </c>
      <c r="H60" s="36">
        <f t="shared" si="22"/>
        <v>848975.4299999999</v>
      </c>
      <c r="I60" s="36">
        <f t="shared" si="22"/>
        <v>776724.23</v>
      </c>
      <c r="J60" s="36">
        <f t="shared" si="22"/>
        <v>602140.72</v>
      </c>
      <c r="K60" s="36">
        <f t="shared" si="22"/>
        <v>721657.36</v>
      </c>
      <c r="L60" s="36">
        <f t="shared" si="22"/>
        <v>343865.57</v>
      </c>
      <c r="M60" s="36">
        <f t="shared" si="22"/>
        <v>197655.34</v>
      </c>
      <c r="N60" s="29">
        <f>SUM(N61:N74)</f>
        <v>7461061.460000001</v>
      </c>
    </row>
    <row r="61" spans="1:15" ht="18.75" customHeight="1">
      <c r="A61" s="17" t="s">
        <v>75</v>
      </c>
      <c r="B61" s="36">
        <v>198271.53</v>
      </c>
      <c r="C61" s="36">
        <v>201035.51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399307.04000000004</v>
      </c>
      <c r="O61"/>
    </row>
    <row r="62" spans="1:15" ht="18.75" customHeight="1">
      <c r="A62" s="17" t="s">
        <v>76</v>
      </c>
      <c r="B62" s="36">
        <v>793099.62</v>
      </c>
      <c r="C62" s="36">
        <v>475938.58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1269038.2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665937.22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665937.22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150046.51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150046.51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675089.7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675089.7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810624.14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810624.14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658373.48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658373.48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190601.95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190601.95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776724.23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776724.23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602140.72</v>
      </c>
      <c r="K70" s="35">
        <v>0</v>
      </c>
      <c r="L70" s="35">
        <v>0</v>
      </c>
      <c r="M70" s="35">
        <v>0</v>
      </c>
      <c r="N70" s="29">
        <f t="shared" si="23"/>
        <v>602140.72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721657.36</v>
      </c>
      <c r="L71" s="35">
        <v>0</v>
      </c>
      <c r="M71" s="62"/>
      <c r="N71" s="26">
        <f t="shared" si="23"/>
        <v>721657.36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343865.57</v>
      </c>
      <c r="M72" s="35">
        <v>0</v>
      </c>
      <c r="N72" s="29">
        <f t="shared" si="23"/>
        <v>343865.57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197655.34</v>
      </c>
      <c r="N73" s="26">
        <f t="shared" si="23"/>
        <v>197655.34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2.2627565883870417</v>
      </c>
      <c r="C78" s="45">
        <v>2.2273548983765945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1.9787146456040159</v>
      </c>
      <c r="C79" s="45">
        <v>1.8662436889771086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1.8147446644440182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2.5241423616613416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2.1189748022304102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1.6803771628885253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1.9770991994938527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1.9330077088174256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1.919799633829265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2.1623657609640015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2.06756575515234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2.454772871908714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2.4047963365697202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2016-09-21T18:41:22Z</dcterms:modified>
  <cp:category/>
  <cp:version/>
  <cp:contentType/>
  <cp:contentStatus/>
</cp:coreProperties>
</file>