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<sst xmlns="http://schemas.openxmlformats.org/spreadsheetml/2006/main" count="105" uniqueCount="103">
  <si>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</si>
  <si>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</si>
  <si>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</si>
  <si>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</si>
  <si>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</si>
  <si>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</si>
  <si>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</si>
  <si>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</si>
  <si>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</si>
  <si>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</si>
  <si>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</si>
  <si>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</si>
  <si>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</si>
  <si>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</si>
  <si>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</si>
  <si>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</si>
  <si>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</si>
  <si>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</si>
  <si>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</si>
  <si>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</si>
  <si>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</si>
  <si>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</si>
  <si>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</si>
  <si>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</si>
  <si>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</si>
  <si>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</si>
  <si>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</si>
  <si>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</si>
  <si>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</si>
  <si>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</si>
  <si>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</si>
  <si>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</si>
  <si>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</si>
  <si>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</si>
  <si>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</si>
  <si>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</si>
  <si>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</si>
  <si>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</si>
  <si>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</si>
  <si>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</si>
  <si>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</si>
  <si>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</si>
  <si>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</si>
  <si>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</si>
  <si>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</si>
  <si>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</si>
  <si>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</si>
  <si>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</si>
  <si>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</si>
  <si>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</si>
  <si>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</si>
  <si>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</si>
  <si>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</si>
  <si>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</si>
  <si>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</si>
  <si>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</si>
  <si>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</si>
  <si>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</si>
  <si>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</si>
  <si>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</si>
  <si>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</si>
  <si>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</si>
  <si>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</si>
  <si>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</si>
  <si>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</si>
  <si>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</si>
  <si>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</si>
  <si>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</si>
  <si>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</si>
  <si>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</si>
  <si>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</si>
  <si>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</si>
  <si>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</si>
  <si>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</si>
  <si>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</si>
  <si>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</si>
  <si>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</si>
  <si>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</si>
  <si>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</si>
  <si>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</si>
  <si>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</si>
  <si>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</si>
  <si>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</si>
  <si>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</si>
  <si>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</si>
  <si>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</si>
  <si>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</si>
  <si>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</si>
  <si>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</si>
  <si>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</si>
  <si>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</si>
  <si>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</si>
  <si>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</si>
  <si>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</si>
  <si>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</si>
  <si>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</si>
  <si>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</si>
  <si>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</si>
  <si>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</si>
  <si>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</si>
  <si>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</si>
  <si>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</si>
  <si>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13/09/16 - VENCIMENTO 22/09/16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</si>
</sst>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534405</v>
      </c>
      <c r="C7" s="10">
        <f>C8+C20+C24</f>
        <v>393956</v>
      </c>
      <c r="D7" s="10">
        <f>D8+D20+D24</f>
        <v>395160</v>
      </c>
      <c r="E7" s="10">
        <f>E8+E20+E24</f>
        <v>63552</v>
      </c>
      <c r="F7" s="10">
        <f aca="true" t="shared" si="0" ref="F7:M7">F8+F20+F24</f>
        <v>343758</v>
      </c>
      <c r="G7" s="10">
        <f t="shared" si="0"/>
        <v>539601</v>
      </c>
      <c r="H7" s="10">
        <f t="shared" si="0"/>
        <v>490679</v>
      </c>
      <c r="I7" s="10">
        <f t="shared" si="0"/>
        <v>433428</v>
      </c>
      <c r="J7" s="10">
        <f t="shared" si="0"/>
        <v>311650</v>
      </c>
      <c r="K7" s="10">
        <f t="shared" si="0"/>
        <v>380350</v>
      </c>
      <c r="L7" s="10">
        <f t="shared" si="0"/>
        <v>155370</v>
      </c>
      <c r="M7" s="10">
        <f t="shared" si="0"/>
        <v>93446</v>
      </c>
      <c r="N7" s="10">
        <f>+N8+N20+N24</f>
        <v>4135355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225481</v>
      </c>
      <c r="C8" s="12">
        <f>+C9+C12+C16</f>
        <v>178754</v>
      </c>
      <c r="D8" s="12">
        <f>+D9+D12+D16</f>
        <v>195533</v>
      </c>
      <c r="E8" s="12">
        <f>+E9+E12+E16</f>
        <v>28378</v>
      </c>
      <c r="F8" s="12">
        <f aca="true" t="shared" si="1" ref="F8:M8">+F9+F12+F16</f>
        <v>154139</v>
      </c>
      <c r="G8" s="12">
        <f t="shared" si="1"/>
        <v>253385</v>
      </c>
      <c r="H8" s="12">
        <f t="shared" si="1"/>
        <v>226664</v>
      </c>
      <c r="I8" s="12">
        <f t="shared" si="1"/>
        <v>205609</v>
      </c>
      <c r="J8" s="12">
        <f t="shared" si="1"/>
        <v>148230</v>
      </c>
      <c r="K8" s="12">
        <f t="shared" si="1"/>
        <v>169575</v>
      </c>
      <c r="L8" s="12">
        <f t="shared" si="1"/>
        <v>79103</v>
      </c>
      <c r="M8" s="12">
        <f t="shared" si="1"/>
        <v>49390</v>
      </c>
      <c r="N8" s="12">
        <f>SUM(B8:M8)</f>
        <v>1914241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21064</v>
      </c>
      <c r="C9" s="14">
        <v>21335</v>
      </c>
      <c r="D9" s="14">
        <v>14466</v>
      </c>
      <c r="E9" s="14">
        <v>2064</v>
      </c>
      <c r="F9" s="14">
        <v>12237</v>
      </c>
      <c r="G9" s="14">
        <v>22668</v>
      </c>
      <c r="H9" s="14">
        <v>27720</v>
      </c>
      <c r="I9" s="14">
        <v>13636</v>
      </c>
      <c r="J9" s="14">
        <v>17061</v>
      </c>
      <c r="K9" s="14">
        <v>13850</v>
      </c>
      <c r="L9" s="14">
        <v>8954</v>
      </c>
      <c r="M9" s="14">
        <v>5841</v>
      </c>
      <c r="N9" s="12">
        <f aca="true" t="shared" si="2" ref="N9:N19">SUM(B9:M9)</f>
        <v>180896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21064</v>
      </c>
      <c r="C10" s="14">
        <f>+C9-C11</f>
        <v>21335</v>
      </c>
      <c r="D10" s="14">
        <f>+D9-D11</f>
        <v>14466</v>
      </c>
      <c r="E10" s="14">
        <f>+E9-E11</f>
        <v>2064</v>
      </c>
      <c r="F10" s="14">
        <f aca="true" t="shared" si="3" ref="F10:M10">+F9-F11</f>
        <v>12237</v>
      </c>
      <c r="G10" s="14">
        <f t="shared" si="3"/>
        <v>22668</v>
      </c>
      <c r="H10" s="14">
        <f t="shared" si="3"/>
        <v>27720</v>
      </c>
      <c r="I10" s="14">
        <f t="shared" si="3"/>
        <v>13636</v>
      </c>
      <c r="J10" s="14">
        <f t="shared" si="3"/>
        <v>17061</v>
      </c>
      <c r="K10" s="14">
        <f t="shared" si="3"/>
        <v>13850</v>
      </c>
      <c r="L10" s="14">
        <f t="shared" si="3"/>
        <v>8954</v>
      </c>
      <c r="M10" s="14">
        <f t="shared" si="3"/>
        <v>5841</v>
      </c>
      <c r="N10" s="12">
        <f t="shared" si="2"/>
        <v>180896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173268</v>
      </c>
      <c r="C12" s="14">
        <f>C13+C14+C15</f>
        <v>135848</v>
      </c>
      <c r="D12" s="14">
        <f>D13+D14+D15</f>
        <v>157465</v>
      </c>
      <c r="E12" s="14">
        <f>E13+E14+E15</f>
        <v>22910</v>
      </c>
      <c r="F12" s="14">
        <f aca="true" t="shared" si="4" ref="F12:M12">F13+F14+F15</f>
        <v>121713</v>
      </c>
      <c r="G12" s="14">
        <f t="shared" si="4"/>
        <v>197081</v>
      </c>
      <c r="H12" s="14">
        <f t="shared" si="4"/>
        <v>170694</v>
      </c>
      <c r="I12" s="14">
        <f t="shared" si="4"/>
        <v>162846</v>
      </c>
      <c r="J12" s="14">
        <f t="shared" si="4"/>
        <v>111564</v>
      </c>
      <c r="K12" s="14">
        <f t="shared" si="4"/>
        <v>129690</v>
      </c>
      <c r="L12" s="14">
        <f t="shared" si="4"/>
        <v>60693</v>
      </c>
      <c r="M12" s="14">
        <f t="shared" si="4"/>
        <v>38508</v>
      </c>
      <c r="N12" s="12">
        <f t="shared" si="2"/>
        <v>1482280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80815</v>
      </c>
      <c r="C13" s="14">
        <v>65209</v>
      </c>
      <c r="D13" s="14">
        <v>73477</v>
      </c>
      <c r="E13" s="14">
        <v>10820</v>
      </c>
      <c r="F13" s="14">
        <v>56390</v>
      </c>
      <c r="G13" s="14">
        <v>93313</v>
      </c>
      <c r="H13" s="14">
        <v>84880</v>
      </c>
      <c r="I13" s="14">
        <v>79372</v>
      </c>
      <c r="J13" s="14">
        <v>52551</v>
      </c>
      <c r="K13" s="14">
        <v>60361</v>
      </c>
      <c r="L13" s="14">
        <v>28438</v>
      </c>
      <c r="M13" s="14">
        <v>17401</v>
      </c>
      <c r="N13" s="12">
        <f t="shared" si="2"/>
        <v>703027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87069</v>
      </c>
      <c r="C14" s="14">
        <v>63880</v>
      </c>
      <c r="D14" s="14">
        <v>80186</v>
      </c>
      <c r="E14" s="14">
        <v>11199</v>
      </c>
      <c r="F14" s="14">
        <v>60618</v>
      </c>
      <c r="G14" s="14">
        <v>94123</v>
      </c>
      <c r="H14" s="14">
        <v>78920</v>
      </c>
      <c r="I14" s="14">
        <v>80121</v>
      </c>
      <c r="J14" s="14">
        <v>55126</v>
      </c>
      <c r="K14" s="14">
        <v>65622</v>
      </c>
      <c r="L14" s="14">
        <v>30064</v>
      </c>
      <c r="M14" s="14">
        <v>20155</v>
      </c>
      <c r="N14" s="12">
        <f t="shared" si="2"/>
        <v>727083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5384</v>
      </c>
      <c r="C15" s="14">
        <v>6759</v>
      </c>
      <c r="D15" s="14">
        <v>3802</v>
      </c>
      <c r="E15" s="14">
        <v>891</v>
      </c>
      <c r="F15" s="14">
        <v>4705</v>
      </c>
      <c r="G15" s="14">
        <v>9645</v>
      </c>
      <c r="H15" s="14">
        <v>6894</v>
      </c>
      <c r="I15" s="14">
        <v>3353</v>
      </c>
      <c r="J15" s="14">
        <v>3887</v>
      </c>
      <c r="K15" s="14">
        <v>3707</v>
      </c>
      <c r="L15" s="14">
        <v>2191</v>
      </c>
      <c r="M15" s="14">
        <v>952</v>
      </c>
      <c r="N15" s="12">
        <f t="shared" si="2"/>
        <v>52170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31149</v>
      </c>
      <c r="C16" s="14">
        <f>C17+C18+C19</f>
        <v>21571</v>
      </c>
      <c r="D16" s="14">
        <f>D17+D18+D19</f>
        <v>23602</v>
      </c>
      <c r="E16" s="14">
        <f>E17+E18+E19</f>
        <v>3404</v>
      </c>
      <c r="F16" s="14">
        <f aca="true" t="shared" si="5" ref="F16:M16">F17+F18+F19</f>
        <v>20189</v>
      </c>
      <c r="G16" s="14">
        <f t="shared" si="5"/>
        <v>33636</v>
      </c>
      <c r="H16" s="14">
        <f t="shared" si="5"/>
        <v>28250</v>
      </c>
      <c r="I16" s="14">
        <f t="shared" si="5"/>
        <v>29127</v>
      </c>
      <c r="J16" s="14">
        <f t="shared" si="5"/>
        <v>19605</v>
      </c>
      <c r="K16" s="14">
        <f t="shared" si="5"/>
        <v>26035</v>
      </c>
      <c r="L16" s="14">
        <f t="shared" si="5"/>
        <v>9456</v>
      </c>
      <c r="M16" s="14">
        <f t="shared" si="5"/>
        <v>5041</v>
      </c>
      <c r="N16" s="12">
        <f t="shared" si="2"/>
        <v>251065</v>
      </c>
    </row>
    <row r="17" spans="1:25" ht="18.75" customHeight="1">
      <c r="A17" s="15" t="s">
        <v>16</v>
      </c>
      <c r="B17" s="14">
        <v>17482</v>
      </c>
      <c r="C17" s="14">
        <v>12947</v>
      </c>
      <c r="D17" s="14">
        <v>11903</v>
      </c>
      <c r="E17" s="14">
        <v>1964</v>
      </c>
      <c r="F17" s="14">
        <v>11019</v>
      </c>
      <c r="G17" s="14">
        <v>18942</v>
      </c>
      <c r="H17" s="14">
        <v>16062</v>
      </c>
      <c r="I17" s="14">
        <v>16791</v>
      </c>
      <c r="J17" s="14">
        <v>11191</v>
      </c>
      <c r="K17" s="14">
        <v>14713</v>
      </c>
      <c r="L17" s="14">
        <v>5472</v>
      </c>
      <c r="M17" s="14">
        <v>2769</v>
      </c>
      <c r="N17" s="12">
        <f t="shared" si="2"/>
        <v>141255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12435</v>
      </c>
      <c r="C18" s="14">
        <v>7175</v>
      </c>
      <c r="D18" s="14">
        <v>10897</v>
      </c>
      <c r="E18" s="14">
        <v>1288</v>
      </c>
      <c r="F18" s="14">
        <v>7958</v>
      </c>
      <c r="G18" s="14">
        <v>12527</v>
      </c>
      <c r="H18" s="14">
        <v>10736</v>
      </c>
      <c r="I18" s="14">
        <v>11617</v>
      </c>
      <c r="J18" s="14">
        <v>7661</v>
      </c>
      <c r="K18" s="14">
        <v>10626</v>
      </c>
      <c r="L18" s="14">
        <v>3652</v>
      </c>
      <c r="M18" s="14">
        <v>2090</v>
      </c>
      <c r="N18" s="12">
        <f t="shared" si="2"/>
        <v>98662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1232</v>
      </c>
      <c r="C19" s="14">
        <v>1449</v>
      </c>
      <c r="D19" s="14">
        <v>802</v>
      </c>
      <c r="E19" s="14">
        <v>152</v>
      </c>
      <c r="F19" s="14">
        <v>1212</v>
      </c>
      <c r="G19" s="14">
        <v>2167</v>
      </c>
      <c r="H19" s="14">
        <v>1452</v>
      </c>
      <c r="I19" s="14">
        <v>719</v>
      </c>
      <c r="J19" s="14">
        <v>753</v>
      </c>
      <c r="K19" s="14">
        <v>696</v>
      </c>
      <c r="L19" s="14">
        <v>332</v>
      </c>
      <c r="M19" s="14">
        <v>182</v>
      </c>
      <c r="N19" s="12">
        <f t="shared" si="2"/>
        <v>11148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127240</v>
      </c>
      <c r="C20" s="18">
        <f>C21+C22+C23</f>
        <v>80238</v>
      </c>
      <c r="D20" s="18">
        <f>D21+D22+D23</f>
        <v>75312</v>
      </c>
      <c r="E20" s="18">
        <f>E21+E22+E23</f>
        <v>12272</v>
      </c>
      <c r="F20" s="18">
        <f aca="true" t="shared" si="6" ref="F20:M20">F21+F22+F23</f>
        <v>65090</v>
      </c>
      <c r="G20" s="18">
        <f t="shared" si="6"/>
        <v>103705</v>
      </c>
      <c r="H20" s="18">
        <f t="shared" si="6"/>
        <v>109954</v>
      </c>
      <c r="I20" s="18">
        <f t="shared" si="6"/>
        <v>100880</v>
      </c>
      <c r="J20" s="18">
        <f t="shared" si="6"/>
        <v>67307</v>
      </c>
      <c r="K20" s="18">
        <f t="shared" si="6"/>
        <v>102432</v>
      </c>
      <c r="L20" s="18">
        <f t="shared" si="6"/>
        <v>40330</v>
      </c>
      <c r="M20" s="18">
        <f t="shared" si="6"/>
        <v>23510</v>
      </c>
      <c r="N20" s="12">
        <f aca="true" t="shared" si="7" ref="N20:N26">SUM(B20:M20)</f>
        <v>908270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64256</v>
      </c>
      <c r="C21" s="14">
        <v>43722</v>
      </c>
      <c r="D21" s="14">
        <v>39074</v>
      </c>
      <c r="E21" s="14">
        <v>6454</v>
      </c>
      <c r="F21" s="14">
        <v>33890</v>
      </c>
      <c r="G21" s="14">
        <v>55813</v>
      </c>
      <c r="H21" s="14">
        <v>61417</v>
      </c>
      <c r="I21" s="14">
        <v>54449</v>
      </c>
      <c r="J21" s="14">
        <v>35512</v>
      </c>
      <c r="K21" s="14">
        <v>52574</v>
      </c>
      <c r="L21" s="14">
        <v>20868</v>
      </c>
      <c r="M21" s="14">
        <v>12007</v>
      </c>
      <c r="N21" s="12">
        <f t="shared" si="7"/>
        <v>480036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60154</v>
      </c>
      <c r="C22" s="14">
        <v>33945</v>
      </c>
      <c r="D22" s="14">
        <v>34807</v>
      </c>
      <c r="E22" s="14">
        <v>5457</v>
      </c>
      <c r="F22" s="14">
        <v>29505</v>
      </c>
      <c r="G22" s="14">
        <v>44548</v>
      </c>
      <c r="H22" s="14">
        <v>46078</v>
      </c>
      <c r="I22" s="14">
        <v>44632</v>
      </c>
      <c r="J22" s="14">
        <v>30263</v>
      </c>
      <c r="K22" s="14">
        <v>47845</v>
      </c>
      <c r="L22" s="14">
        <v>18518</v>
      </c>
      <c r="M22" s="14">
        <v>11048</v>
      </c>
      <c r="N22" s="12">
        <f t="shared" si="7"/>
        <v>406800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2830</v>
      </c>
      <c r="C23" s="14">
        <v>2571</v>
      </c>
      <c r="D23" s="14">
        <v>1431</v>
      </c>
      <c r="E23" s="14">
        <v>361</v>
      </c>
      <c r="F23" s="14">
        <v>1695</v>
      </c>
      <c r="G23" s="14">
        <v>3344</v>
      </c>
      <c r="H23" s="14">
        <v>2459</v>
      </c>
      <c r="I23" s="14">
        <v>1799</v>
      </c>
      <c r="J23" s="14">
        <v>1532</v>
      </c>
      <c r="K23" s="14">
        <v>2013</v>
      </c>
      <c r="L23" s="14">
        <v>944</v>
      </c>
      <c r="M23" s="14">
        <v>455</v>
      </c>
      <c r="N23" s="12">
        <f t="shared" si="7"/>
        <v>21434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181684</v>
      </c>
      <c r="C24" s="14">
        <f>C25+C26</f>
        <v>134964</v>
      </c>
      <c r="D24" s="14">
        <f>D25+D26</f>
        <v>124315</v>
      </c>
      <c r="E24" s="14">
        <f>E25+E26</f>
        <v>22902</v>
      </c>
      <c r="F24" s="14">
        <f aca="true" t="shared" si="8" ref="F24:M24">F25+F26</f>
        <v>124529</v>
      </c>
      <c r="G24" s="14">
        <f t="shared" si="8"/>
        <v>182511</v>
      </c>
      <c r="H24" s="14">
        <f t="shared" si="8"/>
        <v>154061</v>
      </c>
      <c r="I24" s="14">
        <f t="shared" si="8"/>
        <v>126939</v>
      </c>
      <c r="J24" s="14">
        <f t="shared" si="8"/>
        <v>96113</v>
      </c>
      <c r="K24" s="14">
        <f t="shared" si="8"/>
        <v>108343</v>
      </c>
      <c r="L24" s="14">
        <f t="shared" si="8"/>
        <v>35937</v>
      </c>
      <c r="M24" s="14">
        <f t="shared" si="8"/>
        <v>20546</v>
      </c>
      <c r="N24" s="12">
        <f t="shared" si="7"/>
        <v>1312844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76538</v>
      </c>
      <c r="C25" s="14">
        <v>62893</v>
      </c>
      <c r="D25" s="14">
        <v>57129</v>
      </c>
      <c r="E25" s="14">
        <v>11718</v>
      </c>
      <c r="F25" s="14">
        <v>57083</v>
      </c>
      <c r="G25" s="14">
        <v>88166</v>
      </c>
      <c r="H25" s="14">
        <v>76982</v>
      </c>
      <c r="I25" s="14">
        <v>52920</v>
      </c>
      <c r="J25" s="14">
        <v>45844</v>
      </c>
      <c r="K25" s="14">
        <v>45582</v>
      </c>
      <c r="L25" s="14">
        <v>15540</v>
      </c>
      <c r="M25" s="14">
        <v>7793</v>
      </c>
      <c r="N25" s="12">
        <f t="shared" si="7"/>
        <v>598188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105146</v>
      </c>
      <c r="C26" s="14">
        <v>72071</v>
      </c>
      <c r="D26" s="14">
        <v>67186</v>
      </c>
      <c r="E26" s="14">
        <v>11184</v>
      </c>
      <c r="F26" s="14">
        <v>67446</v>
      </c>
      <c r="G26" s="14">
        <v>94345</v>
      </c>
      <c r="H26" s="14">
        <v>77079</v>
      </c>
      <c r="I26" s="14">
        <v>74019</v>
      </c>
      <c r="J26" s="14">
        <v>50269</v>
      </c>
      <c r="K26" s="14">
        <v>62761</v>
      </c>
      <c r="L26" s="14">
        <v>20397</v>
      </c>
      <c r="M26" s="14">
        <v>12753</v>
      </c>
      <c r="N26" s="12">
        <f t="shared" si="7"/>
        <v>714656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1084361.3128513</v>
      </c>
      <c r="C36" s="61">
        <f aca="true" t="shared" si="11" ref="C36:M36">C37+C38+C39+C40</f>
        <v>772391.537658</v>
      </c>
      <c r="D36" s="61">
        <f t="shared" si="11"/>
        <v>727230.009758</v>
      </c>
      <c r="E36" s="61">
        <f t="shared" si="11"/>
        <v>160404.4669568</v>
      </c>
      <c r="F36" s="61">
        <f t="shared" si="11"/>
        <v>728399.0058239001</v>
      </c>
      <c r="G36" s="61">
        <f t="shared" si="11"/>
        <v>906709.6754000001</v>
      </c>
      <c r="H36" s="61">
        <f t="shared" si="11"/>
        <v>965070.0111</v>
      </c>
      <c r="I36" s="61">
        <f t="shared" si="11"/>
        <v>832089.5636503999</v>
      </c>
      <c r="J36" s="61">
        <f t="shared" si="11"/>
        <v>673890.8645949999</v>
      </c>
      <c r="K36" s="61">
        <f t="shared" si="11"/>
        <v>786370.3762160001</v>
      </c>
      <c r="L36" s="61">
        <f t="shared" si="11"/>
        <v>381388.74827909993</v>
      </c>
      <c r="M36" s="61">
        <f t="shared" si="11"/>
        <v>224707.09851776002</v>
      </c>
      <c r="N36" s="61">
        <f>N37+N38+N39+N40</f>
        <v>8243012.67080626</v>
      </c>
    </row>
    <row r="37" spans="1:14" ht="18.75" customHeight="1">
      <c r="A37" s="58" t="s">
        <v>55</v>
      </c>
      <c r="B37" s="55">
        <f aca="true" t="shared" si="12" ref="B37:M37">B29*B7</f>
        <v>1084414.626</v>
      </c>
      <c r="C37" s="55">
        <f t="shared" si="12"/>
        <v>772311.3424</v>
      </c>
      <c r="D37" s="55">
        <f t="shared" si="12"/>
        <v>717136.368</v>
      </c>
      <c r="E37" s="55">
        <f t="shared" si="12"/>
        <v>160157.3952</v>
      </c>
      <c r="F37" s="55">
        <f t="shared" si="12"/>
        <v>728423.202</v>
      </c>
      <c r="G37" s="55">
        <f t="shared" si="12"/>
        <v>906799.4805000001</v>
      </c>
      <c r="H37" s="55">
        <f t="shared" si="12"/>
        <v>964920.2535</v>
      </c>
      <c r="I37" s="55">
        <f t="shared" si="12"/>
        <v>832008.3888</v>
      </c>
      <c r="J37" s="55">
        <f t="shared" si="12"/>
        <v>673756.135</v>
      </c>
      <c r="K37" s="55">
        <f t="shared" si="12"/>
        <v>786145.415</v>
      </c>
      <c r="L37" s="55">
        <f t="shared" si="12"/>
        <v>381262.44299999997</v>
      </c>
      <c r="M37" s="55">
        <f t="shared" si="12"/>
        <v>224672.2178</v>
      </c>
      <c r="N37" s="57">
        <f>SUM(B37:M37)</f>
        <v>8232007.2672</v>
      </c>
    </row>
    <row r="38" spans="1:14" ht="18.75" customHeight="1">
      <c r="A38" s="58" t="s">
        <v>56</v>
      </c>
      <c r="B38" s="55">
        <f aca="true" t="shared" si="13" ref="B38:M38">B30*B7</f>
        <v>-3310.3931487</v>
      </c>
      <c r="C38" s="55">
        <f t="shared" si="13"/>
        <v>-2312.324742</v>
      </c>
      <c r="D38" s="55">
        <f t="shared" si="13"/>
        <v>-2193.118242</v>
      </c>
      <c r="E38" s="55">
        <f t="shared" si="13"/>
        <v>-399.2082432</v>
      </c>
      <c r="F38" s="55">
        <f t="shared" si="13"/>
        <v>-2185.5961761</v>
      </c>
      <c r="G38" s="55">
        <f t="shared" si="13"/>
        <v>-2751.9651000000003</v>
      </c>
      <c r="H38" s="55">
        <f t="shared" si="13"/>
        <v>-2747.8024</v>
      </c>
      <c r="I38" s="55">
        <f t="shared" si="13"/>
        <v>-2465.4251496</v>
      </c>
      <c r="J38" s="55">
        <f t="shared" si="13"/>
        <v>-1983.8704050000001</v>
      </c>
      <c r="K38" s="55">
        <f t="shared" si="13"/>
        <v>-2377.278784</v>
      </c>
      <c r="L38" s="55">
        <f t="shared" si="13"/>
        <v>-1144.8547208999998</v>
      </c>
      <c r="M38" s="55">
        <f t="shared" si="13"/>
        <v>-684.15928224</v>
      </c>
      <c r="N38" s="25">
        <f>SUM(B38:M38)</f>
        <v>-24555.996393740003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10125.36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10125.36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-80556.2</v>
      </c>
      <c r="C42" s="25">
        <f aca="true" t="shared" si="15" ref="C42:M42">+C43+C46+C54+C55</f>
        <v>-81859.6</v>
      </c>
      <c r="D42" s="25">
        <f t="shared" si="15"/>
        <v>-54970.8</v>
      </c>
      <c r="E42" s="25">
        <f t="shared" si="15"/>
        <v>-7843.2</v>
      </c>
      <c r="F42" s="25">
        <f t="shared" si="15"/>
        <v>-46500.6</v>
      </c>
      <c r="G42" s="25">
        <f t="shared" si="15"/>
        <v>-86138.4</v>
      </c>
      <c r="H42" s="25">
        <f t="shared" si="15"/>
        <v>-105336</v>
      </c>
      <c r="I42" s="25">
        <f t="shared" si="15"/>
        <v>-52364</v>
      </c>
      <c r="J42" s="25">
        <f t="shared" si="15"/>
        <v>-64831.8</v>
      </c>
      <c r="K42" s="25">
        <f t="shared" si="15"/>
        <v>-52630</v>
      </c>
      <c r="L42" s="25">
        <f t="shared" si="15"/>
        <v>-34025.2</v>
      </c>
      <c r="M42" s="25">
        <f t="shared" si="15"/>
        <v>-22195.8</v>
      </c>
      <c r="N42" s="25">
        <f>+N43+N46+N54+N55</f>
        <v>-689251.6</v>
      </c>
    </row>
    <row r="43" spans="1:14" ht="18.75" customHeight="1">
      <c r="A43" s="17" t="s">
        <v>60</v>
      </c>
      <c r="B43" s="26">
        <f>B44+B45</f>
        <v>-80043.2</v>
      </c>
      <c r="C43" s="26">
        <f>C44+C45</f>
        <v>-81073</v>
      </c>
      <c r="D43" s="26">
        <f>D44+D45</f>
        <v>-54970.8</v>
      </c>
      <c r="E43" s="26">
        <f>E44+E45</f>
        <v>-7843.2</v>
      </c>
      <c r="F43" s="26">
        <f aca="true" t="shared" si="16" ref="F43:M43">F44+F45</f>
        <v>-46500.6</v>
      </c>
      <c r="G43" s="26">
        <f t="shared" si="16"/>
        <v>-86138.4</v>
      </c>
      <c r="H43" s="26">
        <f t="shared" si="16"/>
        <v>-105336</v>
      </c>
      <c r="I43" s="26">
        <f t="shared" si="16"/>
        <v>-51816.8</v>
      </c>
      <c r="J43" s="26">
        <f t="shared" si="16"/>
        <v>-64831.8</v>
      </c>
      <c r="K43" s="26">
        <f t="shared" si="16"/>
        <v>-52630</v>
      </c>
      <c r="L43" s="26">
        <f t="shared" si="16"/>
        <v>-34025.2</v>
      </c>
      <c r="M43" s="26">
        <f t="shared" si="16"/>
        <v>-22195.8</v>
      </c>
      <c r="N43" s="25">
        <f aca="true" t="shared" si="17" ref="N43:N55">SUM(B43:M43)</f>
        <v>-687404.7999999999</v>
      </c>
    </row>
    <row r="44" spans="1:25" ht="18.75" customHeight="1">
      <c r="A44" s="13" t="s">
        <v>61</v>
      </c>
      <c r="B44" s="20">
        <f>ROUND(-B9*$D$3,2)</f>
        <v>-80043.2</v>
      </c>
      <c r="C44" s="20">
        <f>ROUND(-C9*$D$3,2)</f>
        <v>-81073</v>
      </c>
      <c r="D44" s="20">
        <f>ROUND(-D9*$D$3,2)</f>
        <v>-54970.8</v>
      </c>
      <c r="E44" s="20">
        <f>ROUND(-E9*$D$3,2)</f>
        <v>-7843.2</v>
      </c>
      <c r="F44" s="20">
        <f aca="true" t="shared" si="18" ref="F44:M44">ROUND(-F9*$D$3,2)</f>
        <v>-46500.6</v>
      </c>
      <c r="G44" s="20">
        <f t="shared" si="18"/>
        <v>-86138.4</v>
      </c>
      <c r="H44" s="20">
        <f t="shared" si="18"/>
        <v>-105336</v>
      </c>
      <c r="I44" s="20">
        <f t="shared" si="18"/>
        <v>-51816.8</v>
      </c>
      <c r="J44" s="20">
        <f t="shared" si="18"/>
        <v>-64831.8</v>
      </c>
      <c r="K44" s="20">
        <f t="shared" si="18"/>
        <v>-52630</v>
      </c>
      <c r="L44" s="20">
        <f t="shared" si="18"/>
        <v>-34025.2</v>
      </c>
      <c r="M44" s="20">
        <f t="shared" si="18"/>
        <v>-22195.8</v>
      </c>
      <c r="N44" s="47">
        <f t="shared" si="17"/>
        <v>-687404.7999999999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-513</v>
      </c>
      <c r="C46" s="26">
        <f aca="true" t="shared" si="20" ref="C46:M46">SUM(C47:C53)</f>
        <v>-786.6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-547.2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-1846.8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-513</v>
      </c>
      <c r="C48" s="24">
        <v>-786.6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-547.2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-1846.8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1003805.1128513</v>
      </c>
      <c r="C57" s="29">
        <f t="shared" si="21"/>
        <v>690531.937658</v>
      </c>
      <c r="D57" s="29">
        <f t="shared" si="21"/>
        <v>672259.209758</v>
      </c>
      <c r="E57" s="29">
        <f t="shared" si="21"/>
        <v>152561.26695679998</v>
      </c>
      <c r="F57" s="29">
        <f t="shared" si="21"/>
        <v>681898.4058239001</v>
      </c>
      <c r="G57" s="29">
        <f t="shared" si="21"/>
        <v>820571.2754</v>
      </c>
      <c r="H57" s="29">
        <f t="shared" si="21"/>
        <v>859734.0111</v>
      </c>
      <c r="I57" s="29">
        <f t="shared" si="21"/>
        <v>779725.5636503999</v>
      </c>
      <c r="J57" s="29">
        <f t="shared" si="21"/>
        <v>609059.0645949999</v>
      </c>
      <c r="K57" s="29">
        <f t="shared" si="21"/>
        <v>733740.3762160001</v>
      </c>
      <c r="L57" s="29">
        <f t="shared" si="21"/>
        <v>347363.5482790999</v>
      </c>
      <c r="M57" s="29">
        <f t="shared" si="21"/>
        <v>202511.29851776003</v>
      </c>
      <c r="N57" s="29">
        <f>SUM(B57:M57)</f>
        <v>7553761.070806261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1003805.11</v>
      </c>
      <c r="C60" s="36">
        <f aca="true" t="shared" si="22" ref="C60:M60">SUM(C61:C74)</f>
        <v>690531.95</v>
      </c>
      <c r="D60" s="36">
        <f t="shared" si="22"/>
        <v>672259.21</v>
      </c>
      <c r="E60" s="36">
        <f t="shared" si="22"/>
        <v>152561.27</v>
      </c>
      <c r="F60" s="36">
        <f t="shared" si="22"/>
        <v>681898.4</v>
      </c>
      <c r="G60" s="36">
        <f t="shared" si="22"/>
        <v>820571.27</v>
      </c>
      <c r="H60" s="36">
        <f t="shared" si="22"/>
        <v>859734.01</v>
      </c>
      <c r="I60" s="36">
        <f t="shared" si="22"/>
        <v>779725.56</v>
      </c>
      <c r="J60" s="36">
        <f t="shared" si="22"/>
        <v>609059.07</v>
      </c>
      <c r="K60" s="36">
        <f t="shared" si="22"/>
        <v>733740.38</v>
      </c>
      <c r="L60" s="36">
        <f t="shared" si="22"/>
        <v>347363.55</v>
      </c>
      <c r="M60" s="36">
        <f t="shared" si="22"/>
        <v>202511.3</v>
      </c>
      <c r="N60" s="29">
        <f>SUM(N61:N74)</f>
        <v>7553761.079999999</v>
      </c>
    </row>
    <row r="61" spans="1:15" ht="18.75" customHeight="1">
      <c r="A61" s="17" t="s">
        <v>75</v>
      </c>
      <c r="B61" s="36">
        <v>200698.59</v>
      </c>
      <c r="C61" s="36">
        <v>204716.53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405415.12</v>
      </c>
      <c r="O61"/>
    </row>
    <row r="62" spans="1:15" ht="18.75" customHeight="1">
      <c r="A62" s="17" t="s">
        <v>76</v>
      </c>
      <c r="B62" s="36">
        <v>803106.52</v>
      </c>
      <c r="C62" s="36">
        <v>485815.42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1288921.94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672259.21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672259.21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152561.27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152561.27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681898.4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681898.4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820571.27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820571.27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663845.85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663845.85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195888.16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195888.16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779725.56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779725.56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609059.07</v>
      </c>
      <c r="K70" s="35">
        <v>0</v>
      </c>
      <c r="L70" s="35">
        <v>0</v>
      </c>
      <c r="M70" s="35">
        <v>0</v>
      </c>
      <c r="N70" s="29">
        <f t="shared" si="23"/>
        <v>609059.07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733740.38</v>
      </c>
      <c r="L71" s="35">
        <v>0</v>
      </c>
      <c r="M71" s="62"/>
      <c r="N71" s="26">
        <f t="shared" si="23"/>
        <v>733740.38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347363.55</v>
      </c>
      <c r="M72" s="35">
        <v>0</v>
      </c>
      <c r="N72" s="29">
        <f t="shared" si="23"/>
        <v>347363.55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202511.3</v>
      </c>
      <c r="N73" s="26">
        <f t="shared" si="23"/>
        <v>202511.3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2.26220217681638</v>
      </c>
      <c r="C78" s="45">
        <v>2.2282074110104775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1.9786432521761301</v>
      </c>
      <c r="C79" s="45">
        <v>1.8661279695565716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1.8147197331663125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2.5239877101711983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2.118929612762176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1.6803335712869325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1.9772701244647324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1.9328631307671686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1.919787285663132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2.1623323105888015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2.0674914584356516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2.4547129322205055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2.404673271384115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2016-09-21T18:43:55Z</dcterms:modified>
  <cp:category/>
  <cp:version/>
  <cp:contentType/>
  <cp:contentStatus/>
</cp:coreProperties>
</file>