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<sst xmlns="http://schemas.openxmlformats.org/spreadsheetml/2006/main" count="105" uniqueCount="103">
  <si>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</si>
  <si>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</si>
  <si>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</si>
  <si>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</si>
  <si>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</si>
  <si>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</si>
  <si>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</si>
  <si>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</si>
  <si>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</si>
  <si>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</si>
  <si>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</si>
  <si>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</si>
  <si>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</si>
  <si>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</si>
  <si>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</si>
  <si>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</si>
  <si>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</si>
  <si>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</si>
  <si>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</si>
  <si>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</si>
  <si>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</si>
  <si>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</si>
  <si>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</si>
  <si>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</si>
  <si>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</si>
  <si>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</si>
  <si>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</si>
  <si>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</si>
  <si>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</si>
  <si>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</si>
  <si>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</si>
  <si>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</si>
  <si>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</si>
  <si>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</si>
  <si>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</si>
  <si>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</si>
  <si>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</si>
  <si>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</si>
  <si>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</si>
  <si>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</si>
  <si>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</si>
  <si>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</si>
  <si>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</si>
  <si>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</si>
  <si>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</si>
  <si>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</si>
  <si>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</si>
  <si>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</si>
  <si>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</si>
  <si>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</si>
  <si>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</si>
  <si>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</si>
  <si>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</si>
  <si>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</si>
  <si>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</si>
  <si>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</si>
  <si>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</si>
  <si>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</si>
  <si>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</si>
  <si>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</si>
  <si>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</si>
  <si>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</si>
  <si>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</si>
  <si>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</si>
  <si>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</si>
  <si>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</si>
  <si>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</si>
  <si>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</si>
  <si>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</si>
  <si>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</si>
  <si>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</si>
  <si>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</si>
  <si>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</si>
  <si>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</si>
  <si>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</si>
  <si>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</si>
  <si>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</si>
  <si>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</si>
  <si>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</si>
  <si>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</si>
  <si>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</si>
  <si>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</si>
  <si>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</si>
  <si>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</si>
  <si>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</si>
  <si>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</si>
  <si>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</si>
  <si>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</si>
  <si>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</si>
  <si>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</si>
  <si>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</si>
  <si>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</si>
  <si>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</si>
  <si>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</si>
  <si>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</si>
  <si>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</si>
  <si>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</si>
  <si>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</si>
  <si>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</si>
  <si>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</si>
  <si>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</si>
  <si>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</si>
  <si>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14/09/16 - VENCIMENTO 23/09/16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</si>
</sst>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534055</v>
      </c>
      <c r="C7" s="10">
        <f>C8+C20+C24</f>
        <v>390701</v>
      </c>
      <c r="D7" s="10">
        <f>D8+D20+D24</f>
        <v>395218</v>
      </c>
      <c r="E7" s="10">
        <f>E8+E20+E24</f>
        <v>65776</v>
      </c>
      <c r="F7" s="10">
        <f aca="true" t="shared" si="0" ref="F7:M7">F8+F20+F24</f>
        <v>341734</v>
      </c>
      <c r="G7" s="10">
        <f t="shared" si="0"/>
        <v>542261</v>
      </c>
      <c r="H7" s="10">
        <f t="shared" si="0"/>
        <v>491623</v>
      </c>
      <c r="I7" s="10">
        <f t="shared" si="0"/>
        <v>434546</v>
      </c>
      <c r="J7" s="10">
        <f t="shared" si="0"/>
        <v>311706</v>
      </c>
      <c r="K7" s="10">
        <f t="shared" si="0"/>
        <v>381373</v>
      </c>
      <c r="L7" s="10">
        <f t="shared" si="0"/>
        <v>155096</v>
      </c>
      <c r="M7" s="10">
        <f t="shared" si="0"/>
        <v>93337</v>
      </c>
      <c r="N7" s="10">
        <f>+N8+N20+N24</f>
        <v>4137426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224353</v>
      </c>
      <c r="C8" s="12">
        <f>+C9+C12+C16</f>
        <v>177185</v>
      </c>
      <c r="D8" s="12">
        <f>+D9+D12+D16</f>
        <v>194764</v>
      </c>
      <c r="E8" s="12">
        <f>+E9+E12+E16</f>
        <v>29187</v>
      </c>
      <c r="F8" s="12">
        <f aca="true" t="shared" si="1" ref="F8:M8">+F9+F12+F16</f>
        <v>152236</v>
      </c>
      <c r="G8" s="12">
        <f t="shared" si="1"/>
        <v>252953</v>
      </c>
      <c r="H8" s="12">
        <f t="shared" si="1"/>
        <v>225935</v>
      </c>
      <c r="I8" s="12">
        <f t="shared" si="1"/>
        <v>204500</v>
      </c>
      <c r="J8" s="12">
        <f t="shared" si="1"/>
        <v>147481</v>
      </c>
      <c r="K8" s="12">
        <f t="shared" si="1"/>
        <v>168833</v>
      </c>
      <c r="L8" s="12">
        <f t="shared" si="1"/>
        <v>78622</v>
      </c>
      <c r="M8" s="12">
        <f t="shared" si="1"/>
        <v>49222</v>
      </c>
      <c r="N8" s="12">
        <f>SUM(B8:M8)</f>
        <v>1905271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18147</v>
      </c>
      <c r="C9" s="14">
        <v>18559</v>
      </c>
      <c r="D9" s="14">
        <v>12399</v>
      </c>
      <c r="E9" s="14">
        <v>1729</v>
      </c>
      <c r="F9" s="14">
        <v>10414</v>
      </c>
      <c r="G9" s="14">
        <v>19995</v>
      </c>
      <c r="H9" s="14">
        <v>24836</v>
      </c>
      <c r="I9" s="14">
        <v>11369</v>
      </c>
      <c r="J9" s="14">
        <v>15630</v>
      </c>
      <c r="K9" s="14">
        <v>12214</v>
      </c>
      <c r="L9" s="14">
        <v>8244</v>
      </c>
      <c r="M9" s="14">
        <v>5550</v>
      </c>
      <c r="N9" s="12">
        <f aca="true" t="shared" si="2" ref="N9:N19">SUM(B9:M9)</f>
        <v>159086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18147</v>
      </c>
      <c r="C10" s="14">
        <f>+C9-C11</f>
        <v>18559</v>
      </c>
      <c r="D10" s="14">
        <f>+D9-D11</f>
        <v>12399</v>
      </c>
      <c r="E10" s="14">
        <f>+E9-E11</f>
        <v>1729</v>
      </c>
      <c r="F10" s="14">
        <f aca="true" t="shared" si="3" ref="F10:M10">+F9-F11</f>
        <v>10414</v>
      </c>
      <c r="G10" s="14">
        <f t="shared" si="3"/>
        <v>19995</v>
      </c>
      <c r="H10" s="14">
        <f t="shared" si="3"/>
        <v>24836</v>
      </c>
      <c r="I10" s="14">
        <f t="shared" si="3"/>
        <v>11369</v>
      </c>
      <c r="J10" s="14">
        <f t="shared" si="3"/>
        <v>15630</v>
      </c>
      <c r="K10" s="14">
        <f t="shared" si="3"/>
        <v>12214</v>
      </c>
      <c r="L10" s="14">
        <f t="shared" si="3"/>
        <v>8244</v>
      </c>
      <c r="M10" s="14">
        <f t="shared" si="3"/>
        <v>5550</v>
      </c>
      <c r="N10" s="12">
        <f t="shared" si="2"/>
        <v>159086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174838</v>
      </c>
      <c r="C12" s="14">
        <f>C13+C14+C15</f>
        <v>137128</v>
      </c>
      <c r="D12" s="14">
        <f>D13+D14+D15</f>
        <v>158642</v>
      </c>
      <c r="E12" s="14">
        <f>E13+E14+E15</f>
        <v>23845</v>
      </c>
      <c r="F12" s="14">
        <f aca="true" t="shared" si="4" ref="F12:M12">F13+F14+F15</f>
        <v>121344</v>
      </c>
      <c r="G12" s="14">
        <f t="shared" si="4"/>
        <v>198961</v>
      </c>
      <c r="H12" s="14">
        <f t="shared" si="4"/>
        <v>172439</v>
      </c>
      <c r="I12" s="14">
        <f t="shared" si="4"/>
        <v>163831</v>
      </c>
      <c r="J12" s="14">
        <f t="shared" si="4"/>
        <v>112330</v>
      </c>
      <c r="K12" s="14">
        <f t="shared" si="4"/>
        <v>130314</v>
      </c>
      <c r="L12" s="14">
        <f t="shared" si="4"/>
        <v>60880</v>
      </c>
      <c r="M12" s="14">
        <f t="shared" si="4"/>
        <v>38592</v>
      </c>
      <c r="N12" s="12">
        <f t="shared" si="2"/>
        <v>1493144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82628</v>
      </c>
      <c r="C13" s="14">
        <v>66383</v>
      </c>
      <c r="D13" s="14">
        <v>74933</v>
      </c>
      <c r="E13" s="14">
        <v>11393</v>
      </c>
      <c r="F13" s="14">
        <v>56998</v>
      </c>
      <c r="G13" s="14">
        <v>95374</v>
      </c>
      <c r="H13" s="14">
        <v>86373</v>
      </c>
      <c r="I13" s="14">
        <v>80843</v>
      </c>
      <c r="J13" s="14">
        <v>53260</v>
      </c>
      <c r="K13" s="14">
        <v>61388</v>
      </c>
      <c r="L13" s="14">
        <v>28717</v>
      </c>
      <c r="M13" s="14">
        <v>17563</v>
      </c>
      <c r="N13" s="12">
        <f t="shared" si="2"/>
        <v>715853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86840</v>
      </c>
      <c r="C14" s="14">
        <v>64003</v>
      </c>
      <c r="D14" s="14">
        <v>79952</v>
      </c>
      <c r="E14" s="14">
        <v>11525</v>
      </c>
      <c r="F14" s="14">
        <v>59722</v>
      </c>
      <c r="G14" s="14">
        <v>94104</v>
      </c>
      <c r="H14" s="14">
        <v>79294</v>
      </c>
      <c r="I14" s="14">
        <v>79624</v>
      </c>
      <c r="J14" s="14">
        <v>55185</v>
      </c>
      <c r="K14" s="14">
        <v>65192</v>
      </c>
      <c r="L14" s="14">
        <v>29996</v>
      </c>
      <c r="M14" s="14">
        <v>19976</v>
      </c>
      <c r="N14" s="12">
        <f t="shared" si="2"/>
        <v>725413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5370</v>
      </c>
      <c r="C15" s="14">
        <v>6742</v>
      </c>
      <c r="D15" s="14">
        <v>3757</v>
      </c>
      <c r="E15" s="14">
        <v>927</v>
      </c>
      <c r="F15" s="14">
        <v>4624</v>
      </c>
      <c r="G15" s="14">
        <v>9483</v>
      </c>
      <c r="H15" s="14">
        <v>6772</v>
      </c>
      <c r="I15" s="14">
        <v>3364</v>
      </c>
      <c r="J15" s="14">
        <v>3885</v>
      </c>
      <c r="K15" s="14">
        <v>3734</v>
      </c>
      <c r="L15" s="14">
        <v>2167</v>
      </c>
      <c r="M15" s="14">
        <v>1053</v>
      </c>
      <c r="N15" s="12">
        <f t="shared" si="2"/>
        <v>51878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31368</v>
      </c>
      <c r="C16" s="14">
        <f>C17+C18+C19</f>
        <v>21498</v>
      </c>
      <c r="D16" s="14">
        <f>D17+D18+D19</f>
        <v>23723</v>
      </c>
      <c r="E16" s="14">
        <f>E17+E18+E19</f>
        <v>3613</v>
      </c>
      <c r="F16" s="14">
        <f aca="true" t="shared" si="5" ref="F16:M16">F17+F18+F19</f>
        <v>20478</v>
      </c>
      <c r="G16" s="14">
        <f t="shared" si="5"/>
        <v>33997</v>
      </c>
      <c r="H16" s="14">
        <f t="shared" si="5"/>
        <v>28660</v>
      </c>
      <c r="I16" s="14">
        <f t="shared" si="5"/>
        <v>29300</v>
      </c>
      <c r="J16" s="14">
        <f t="shared" si="5"/>
        <v>19521</v>
      </c>
      <c r="K16" s="14">
        <f t="shared" si="5"/>
        <v>26305</v>
      </c>
      <c r="L16" s="14">
        <f t="shared" si="5"/>
        <v>9498</v>
      </c>
      <c r="M16" s="14">
        <f t="shared" si="5"/>
        <v>5080</v>
      </c>
      <c r="N16" s="12">
        <f t="shared" si="2"/>
        <v>253041</v>
      </c>
    </row>
    <row r="17" spans="1:25" ht="18.75" customHeight="1">
      <c r="A17" s="15" t="s">
        <v>16</v>
      </c>
      <c r="B17" s="14">
        <v>17523</v>
      </c>
      <c r="C17" s="14">
        <v>12822</v>
      </c>
      <c r="D17" s="14">
        <v>12041</v>
      </c>
      <c r="E17" s="14">
        <v>2039</v>
      </c>
      <c r="F17" s="14">
        <v>11246</v>
      </c>
      <c r="G17" s="14">
        <v>19079</v>
      </c>
      <c r="H17" s="14">
        <v>16288</v>
      </c>
      <c r="I17" s="14">
        <v>16996</v>
      </c>
      <c r="J17" s="14">
        <v>11159</v>
      </c>
      <c r="K17" s="14">
        <v>15104</v>
      </c>
      <c r="L17" s="14">
        <v>5533</v>
      </c>
      <c r="M17" s="14">
        <v>2770</v>
      </c>
      <c r="N17" s="12">
        <f t="shared" si="2"/>
        <v>142600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12600</v>
      </c>
      <c r="C18" s="14">
        <v>7222</v>
      </c>
      <c r="D18" s="14">
        <v>10884</v>
      </c>
      <c r="E18" s="14">
        <v>1422</v>
      </c>
      <c r="F18" s="14">
        <v>8045</v>
      </c>
      <c r="G18" s="14">
        <v>12688</v>
      </c>
      <c r="H18" s="14">
        <v>10894</v>
      </c>
      <c r="I18" s="14">
        <v>11592</v>
      </c>
      <c r="J18" s="14">
        <v>7597</v>
      </c>
      <c r="K18" s="14">
        <v>10484</v>
      </c>
      <c r="L18" s="14">
        <v>3646</v>
      </c>
      <c r="M18" s="14">
        <v>2130</v>
      </c>
      <c r="N18" s="12">
        <f t="shared" si="2"/>
        <v>99204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1245</v>
      </c>
      <c r="C19" s="14">
        <v>1454</v>
      </c>
      <c r="D19" s="14">
        <v>798</v>
      </c>
      <c r="E19" s="14">
        <v>152</v>
      </c>
      <c r="F19" s="14">
        <v>1187</v>
      </c>
      <c r="G19" s="14">
        <v>2230</v>
      </c>
      <c r="H19" s="14">
        <v>1478</v>
      </c>
      <c r="I19" s="14">
        <v>712</v>
      </c>
      <c r="J19" s="14">
        <v>765</v>
      </c>
      <c r="K19" s="14">
        <v>717</v>
      </c>
      <c r="L19" s="14">
        <v>319</v>
      </c>
      <c r="M19" s="14">
        <v>180</v>
      </c>
      <c r="N19" s="12">
        <f t="shared" si="2"/>
        <v>11237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128012</v>
      </c>
      <c r="C20" s="18">
        <f>C21+C22+C23</f>
        <v>80309</v>
      </c>
      <c r="D20" s="18">
        <f>D21+D22+D23</f>
        <v>75753</v>
      </c>
      <c r="E20" s="18">
        <f>E21+E22+E23</f>
        <v>12697</v>
      </c>
      <c r="F20" s="18">
        <f aca="true" t="shared" si="6" ref="F20:M20">F21+F22+F23</f>
        <v>65052</v>
      </c>
      <c r="G20" s="18">
        <f t="shared" si="6"/>
        <v>105441</v>
      </c>
      <c r="H20" s="18">
        <f t="shared" si="6"/>
        <v>110910</v>
      </c>
      <c r="I20" s="18">
        <f t="shared" si="6"/>
        <v>102372</v>
      </c>
      <c r="J20" s="18">
        <f t="shared" si="6"/>
        <v>67486</v>
      </c>
      <c r="K20" s="18">
        <f t="shared" si="6"/>
        <v>102884</v>
      </c>
      <c r="L20" s="18">
        <f t="shared" si="6"/>
        <v>40583</v>
      </c>
      <c r="M20" s="18">
        <f t="shared" si="6"/>
        <v>23412</v>
      </c>
      <c r="N20" s="12">
        <f aca="true" t="shared" si="7" ref="N20:N26">SUM(B20:M20)</f>
        <v>914911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65600</v>
      </c>
      <c r="C21" s="14">
        <v>44292</v>
      </c>
      <c r="D21" s="14">
        <v>40183</v>
      </c>
      <c r="E21" s="14">
        <v>6790</v>
      </c>
      <c r="F21" s="14">
        <v>34318</v>
      </c>
      <c r="G21" s="14">
        <v>57486</v>
      </c>
      <c r="H21" s="14">
        <v>62840</v>
      </c>
      <c r="I21" s="14">
        <v>55645</v>
      </c>
      <c r="J21" s="14">
        <v>35977</v>
      </c>
      <c r="K21" s="14">
        <v>53468</v>
      </c>
      <c r="L21" s="14">
        <v>21249</v>
      </c>
      <c r="M21" s="14">
        <v>12028</v>
      </c>
      <c r="N21" s="12">
        <f t="shared" si="7"/>
        <v>489876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59582</v>
      </c>
      <c r="C22" s="14">
        <v>33477</v>
      </c>
      <c r="D22" s="14">
        <v>34115</v>
      </c>
      <c r="E22" s="14">
        <v>5542</v>
      </c>
      <c r="F22" s="14">
        <v>29029</v>
      </c>
      <c r="G22" s="14">
        <v>44557</v>
      </c>
      <c r="H22" s="14">
        <v>45549</v>
      </c>
      <c r="I22" s="14">
        <v>44957</v>
      </c>
      <c r="J22" s="14">
        <v>29969</v>
      </c>
      <c r="K22" s="14">
        <v>47376</v>
      </c>
      <c r="L22" s="14">
        <v>18334</v>
      </c>
      <c r="M22" s="14">
        <v>10883</v>
      </c>
      <c r="N22" s="12">
        <f t="shared" si="7"/>
        <v>403370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2830</v>
      </c>
      <c r="C23" s="14">
        <v>2540</v>
      </c>
      <c r="D23" s="14">
        <v>1455</v>
      </c>
      <c r="E23" s="14">
        <v>365</v>
      </c>
      <c r="F23" s="14">
        <v>1705</v>
      </c>
      <c r="G23" s="14">
        <v>3398</v>
      </c>
      <c r="H23" s="14">
        <v>2521</v>
      </c>
      <c r="I23" s="14">
        <v>1770</v>
      </c>
      <c r="J23" s="14">
        <v>1540</v>
      </c>
      <c r="K23" s="14">
        <v>2040</v>
      </c>
      <c r="L23" s="14">
        <v>1000</v>
      </c>
      <c r="M23" s="14">
        <v>501</v>
      </c>
      <c r="N23" s="12">
        <f t="shared" si="7"/>
        <v>21665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181690</v>
      </c>
      <c r="C24" s="14">
        <f>C25+C26</f>
        <v>133207</v>
      </c>
      <c r="D24" s="14">
        <f>D25+D26</f>
        <v>124701</v>
      </c>
      <c r="E24" s="14">
        <f>E25+E26</f>
        <v>23892</v>
      </c>
      <c r="F24" s="14">
        <f aca="true" t="shared" si="8" ref="F24:M24">F25+F26</f>
        <v>124446</v>
      </c>
      <c r="G24" s="14">
        <f t="shared" si="8"/>
        <v>183867</v>
      </c>
      <c r="H24" s="14">
        <f t="shared" si="8"/>
        <v>154778</v>
      </c>
      <c r="I24" s="14">
        <f t="shared" si="8"/>
        <v>127674</v>
      </c>
      <c r="J24" s="14">
        <f t="shared" si="8"/>
        <v>96739</v>
      </c>
      <c r="K24" s="14">
        <f t="shared" si="8"/>
        <v>109656</v>
      </c>
      <c r="L24" s="14">
        <f t="shared" si="8"/>
        <v>35891</v>
      </c>
      <c r="M24" s="14">
        <f t="shared" si="8"/>
        <v>20703</v>
      </c>
      <c r="N24" s="12">
        <f t="shared" si="7"/>
        <v>1317244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76370</v>
      </c>
      <c r="C25" s="14">
        <v>62214</v>
      </c>
      <c r="D25" s="14">
        <v>57943</v>
      </c>
      <c r="E25" s="14">
        <v>12258</v>
      </c>
      <c r="F25" s="14">
        <v>57124</v>
      </c>
      <c r="G25" s="14">
        <v>88728</v>
      </c>
      <c r="H25" s="14">
        <v>77297</v>
      </c>
      <c r="I25" s="14">
        <v>53415</v>
      </c>
      <c r="J25" s="14">
        <v>45927</v>
      </c>
      <c r="K25" s="14">
        <v>46577</v>
      </c>
      <c r="L25" s="14">
        <v>15591</v>
      </c>
      <c r="M25" s="14">
        <v>7890</v>
      </c>
      <c r="N25" s="12">
        <f t="shared" si="7"/>
        <v>601334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105320</v>
      </c>
      <c r="C26" s="14">
        <v>70993</v>
      </c>
      <c r="D26" s="14">
        <v>66758</v>
      </c>
      <c r="E26" s="14">
        <v>11634</v>
      </c>
      <c r="F26" s="14">
        <v>67322</v>
      </c>
      <c r="G26" s="14">
        <v>95139</v>
      </c>
      <c r="H26" s="14">
        <v>77481</v>
      </c>
      <c r="I26" s="14">
        <v>74259</v>
      </c>
      <c r="J26" s="14">
        <v>50812</v>
      </c>
      <c r="K26" s="14">
        <v>63079</v>
      </c>
      <c r="L26" s="14">
        <v>20300</v>
      </c>
      <c r="M26" s="14">
        <v>12813</v>
      </c>
      <c r="N26" s="12">
        <f t="shared" si="7"/>
        <v>715910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1083653.2609403</v>
      </c>
      <c r="C36" s="61">
        <f aca="true" t="shared" si="11" ref="C36:M36">C37+C38+C39+C40</f>
        <v>766029.5408805</v>
      </c>
      <c r="D36" s="61">
        <f t="shared" si="11"/>
        <v>727334.9462609</v>
      </c>
      <c r="E36" s="61">
        <f t="shared" si="11"/>
        <v>165995.19907839998</v>
      </c>
      <c r="F36" s="61">
        <f t="shared" si="11"/>
        <v>724123.0183147</v>
      </c>
      <c r="G36" s="61">
        <f t="shared" si="11"/>
        <v>911166.2394000001</v>
      </c>
      <c r="H36" s="61">
        <f t="shared" si="11"/>
        <v>966921.1007</v>
      </c>
      <c r="I36" s="61">
        <f t="shared" si="11"/>
        <v>834229.3170427999</v>
      </c>
      <c r="J36" s="61">
        <f t="shared" si="11"/>
        <v>674011.5745158</v>
      </c>
      <c r="K36" s="61">
        <f t="shared" si="11"/>
        <v>788478.4209204799</v>
      </c>
      <c r="L36" s="61">
        <f t="shared" si="11"/>
        <v>380718.39866728</v>
      </c>
      <c r="M36" s="61">
        <f t="shared" si="11"/>
        <v>224445.82785472003</v>
      </c>
      <c r="N36" s="61">
        <f>N37+N38+N39+N40</f>
        <v>8247106.84457588</v>
      </c>
    </row>
    <row r="37" spans="1:14" ht="18.75" customHeight="1">
      <c r="A37" s="58" t="s">
        <v>55</v>
      </c>
      <c r="B37" s="55">
        <f aca="true" t="shared" si="12" ref="B37:M37">B29*B7</f>
        <v>1083704.406</v>
      </c>
      <c r="C37" s="55">
        <f t="shared" si="12"/>
        <v>765930.2404</v>
      </c>
      <c r="D37" s="55">
        <f t="shared" si="12"/>
        <v>717241.6264</v>
      </c>
      <c r="E37" s="55">
        <f t="shared" si="12"/>
        <v>165762.09759999998</v>
      </c>
      <c r="F37" s="55">
        <f t="shared" si="12"/>
        <v>724134.346</v>
      </c>
      <c r="G37" s="55">
        <f t="shared" si="12"/>
        <v>911269.6105000001</v>
      </c>
      <c r="H37" s="55">
        <f t="shared" si="12"/>
        <v>966776.6294999999</v>
      </c>
      <c r="I37" s="55">
        <f t="shared" si="12"/>
        <v>834154.5016</v>
      </c>
      <c r="J37" s="55">
        <f t="shared" si="12"/>
        <v>673877.2014</v>
      </c>
      <c r="K37" s="55">
        <f t="shared" si="12"/>
        <v>788259.8537</v>
      </c>
      <c r="L37" s="55">
        <f t="shared" si="12"/>
        <v>380590.0744</v>
      </c>
      <c r="M37" s="55">
        <f t="shared" si="12"/>
        <v>224410.1491</v>
      </c>
      <c r="N37" s="57">
        <f>SUM(B37:M37)</f>
        <v>8236110.7365999995</v>
      </c>
    </row>
    <row r="38" spans="1:14" ht="18.75" customHeight="1">
      <c r="A38" s="58" t="s">
        <v>56</v>
      </c>
      <c r="B38" s="55">
        <f aca="true" t="shared" si="13" ref="B38:M38">B30*B7</f>
        <v>-3308.2250597</v>
      </c>
      <c r="C38" s="55">
        <f t="shared" si="13"/>
        <v>-2293.2195195</v>
      </c>
      <c r="D38" s="55">
        <f t="shared" si="13"/>
        <v>-2193.4401390999997</v>
      </c>
      <c r="E38" s="55">
        <f t="shared" si="13"/>
        <v>-413.1785216</v>
      </c>
      <c r="F38" s="55">
        <f t="shared" si="13"/>
        <v>-2172.7276853000003</v>
      </c>
      <c r="G38" s="55">
        <f t="shared" si="13"/>
        <v>-2765.5311</v>
      </c>
      <c r="H38" s="55">
        <f t="shared" si="13"/>
        <v>-2753.0888</v>
      </c>
      <c r="I38" s="55">
        <f t="shared" si="13"/>
        <v>-2471.7845572</v>
      </c>
      <c r="J38" s="55">
        <f t="shared" si="13"/>
        <v>-1984.2268842</v>
      </c>
      <c r="K38" s="55">
        <f t="shared" si="13"/>
        <v>-2383.67277952</v>
      </c>
      <c r="L38" s="55">
        <f t="shared" si="13"/>
        <v>-1142.83573272</v>
      </c>
      <c r="M38" s="55">
        <f t="shared" si="13"/>
        <v>-683.36124528</v>
      </c>
      <c r="N38" s="25">
        <f>SUM(B38:M38)</f>
        <v>-24565.29202412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10125.36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10125.36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-68958.6</v>
      </c>
      <c r="C42" s="25">
        <f aca="true" t="shared" si="15" ref="C42:M42">+C43+C46+C54+C55</f>
        <v>-70524.2</v>
      </c>
      <c r="D42" s="25">
        <f t="shared" si="15"/>
        <v>-47116.2</v>
      </c>
      <c r="E42" s="25">
        <f t="shared" si="15"/>
        <v>-6570.2</v>
      </c>
      <c r="F42" s="25">
        <f t="shared" si="15"/>
        <v>-39573.2</v>
      </c>
      <c r="G42" s="25">
        <f t="shared" si="15"/>
        <v>-75981</v>
      </c>
      <c r="H42" s="25">
        <f t="shared" si="15"/>
        <v>-94376.8</v>
      </c>
      <c r="I42" s="25">
        <f t="shared" si="15"/>
        <v>-43202.2</v>
      </c>
      <c r="J42" s="25">
        <f t="shared" si="15"/>
        <v>-59394</v>
      </c>
      <c r="K42" s="25">
        <f t="shared" si="15"/>
        <v>-46413.2</v>
      </c>
      <c r="L42" s="25">
        <f t="shared" si="15"/>
        <v>-31327.2</v>
      </c>
      <c r="M42" s="25">
        <f t="shared" si="15"/>
        <v>-21090</v>
      </c>
      <c r="N42" s="25">
        <f>+N43+N46+N54+N55</f>
        <v>-604526.7999999999</v>
      </c>
    </row>
    <row r="43" spans="1:14" ht="18.75" customHeight="1">
      <c r="A43" s="17" t="s">
        <v>60</v>
      </c>
      <c r="B43" s="26">
        <f>B44+B45</f>
        <v>-68958.6</v>
      </c>
      <c r="C43" s="26">
        <f>C44+C45</f>
        <v>-70524.2</v>
      </c>
      <c r="D43" s="26">
        <f>D44+D45</f>
        <v>-47116.2</v>
      </c>
      <c r="E43" s="26">
        <f>E44+E45</f>
        <v>-6570.2</v>
      </c>
      <c r="F43" s="26">
        <f aca="true" t="shared" si="16" ref="F43:M43">F44+F45</f>
        <v>-39573.2</v>
      </c>
      <c r="G43" s="26">
        <f t="shared" si="16"/>
        <v>-75981</v>
      </c>
      <c r="H43" s="26">
        <f t="shared" si="16"/>
        <v>-94376.8</v>
      </c>
      <c r="I43" s="26">
        <f t="shared" si="16"/>
        <v>-43202.2</v>
      </c>
      <c r="J43" s="26">
        <f t="shared" si="16"/>
        <v>-59394</v>
      </c>
      <c r="K43" s="26">
        <f t="shared" si="16"/>
        <v>-46413.2</v>
      </c>
      <c r="L43" s="26">
        <f t="shared" si="16"/>
        <v>-31327.2</v>
      </c>
      <c r="M43" s="26">
        <f t="shared" si="16"/>
        <v>-21090</v>
      </c>
      <c r="N43" s="25">
        <f aca="true" t="shared" si="17" ref="N43:N55">SUM(B43:M43)</f>
        <v>-604526.7999999999</v>
      </c>
    </row>
    <row r="44" spans="1:25" ht="18.75" customHeight="1">
      <c r="A44" s="13" t="s">
        <v>61</v>
      </c>
      <c r="B44" s="20">
        <f>ROUND(-B9*$D$3,2)</f>
        <v>-68958.6</v>
      </c>
      <c r="C44" s="20">
        <f>ROUND(-C9*$D$3,2)</f>
        <v>-70524.2</v>
      </c>
      <c r="D44" s="20">
        <f>ROUND(-D9*$D$3,2)</f>
        <v>-47116.2</v>
      </c>
      <c r="E44" s="20">
        <f>ROUND(-E9*$D$3,2)</f>
        <v>-6570.2</v>
      </c>
      <c r="F44" s="20">
        <f aca="true" t="shared" si="18" ref="F44:M44">ROUND(-F9*$D$3,2)</f>
        <v>-39573.2</v>
      </c>
      <c r="G44" s="20">
        <f t="shared" si="18"/>
        <v>-75981</v>
      </c>
      <c r="H44" s="20">
        <f t="shared" si="18"/>
        <v>-94376.8</v>
      </c>
      <c r="I44" s="20">
        <f t="shared" si="18"/>
        <v>-43202.2</v>
      </c>
      <c r="J44" s="20">
        <f t="shared" si="18"/>
        <v>-59394</v>
      </c>
      <c r="K44" s="20">
        <f t="shared" si="18"/>
        <v>-46413.2</v>
      </c>
      <c r="L44" s="20">
        <f t="shared" si="18"/>
        <v>-31327.2</v>
      </c>
      <c r="M44" s="20">
        <f t="shared" si="18"/>
        <v>-21090</v>
      </c>
      <c r="N44" s="47">
        <f t="shared" si="17"/>
        <v>-604526.7999999999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1014694.6609403001</v>
      </c>
      <c r="C57" s="29">
        <f t="shared" si="21"/>
        <v>695505.3408805</v>
      </c>
      <c r="D57" s="29">
        <f t="shared" si="21"/>
        <v>680218.7462609</v>
      </c>
      <c r="E57" s="29">
        <f t="shared" si="21"/>
        <v>159424.99907839997</v>
      </c>
      <c r="F57" s="29">
        <f t="shared" si="21"/>
        <v>684549.8183147</v>
      </c>
      <c r="G57" s="29">
        <f t="shared" si="21"/>
        <v>835185.2394000001</v>
      </c>
      <c r="H57" s="29">
        <f t="shared" si="21"/>
        <v>872544.3006999999</v>
      </c>
      <c r="I57" s="29">
        <f t="shared" si="21"/>
        <v>791027.1170428</v>
      </c>
      <c r="J57" s="29">
        <f t="shared" si="21"/>
        <v>614617.5745158</v>
      </c>
      <c r="K57" s="29">
        <f t="shared" si="21"/>
        <v>742065.22092048</v>
      </c>
      <c r="L57" s="29">
        <f t="shared" si="21"/>
        <v>349391.19866727997</v>
      </c>
      <c r="M57" s="29">
        <f t="shared" si="21"/>
        <v>203355.82785472003</v>
      </c>
      <c r="N57" s="29">
        <f>SUM(B57:M57)</f>
        <v>7642580.04457588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1014694.6599999999</v>
      </c>
      <c r="C60" s="36">
        <f aca="true" t="shared" si="22" ref="C60:M60">SUM(C61:C74)</f>
        <v>695505.3300000001</v>
      </c>
      <c r="D60" s="36">
        <f t="shared" si="22"/>
        <v>680218.75</v>
      </c>
      <c r="E60" s="36">
        <f t="shared" si="22"/>
        <v>159425</v>
      </c>
      <c r="F60" s="36">
        <f t="shared" si="22"/>
        <v>684549.82</v>
      </c>
      <c r="G60" s="36">
        <f t="shared" si="22"/>
        <v>835185.24</v>
      </c>
      <c r="H60" s="36">
        <f t="shared" si="22"/>
        <v>872544.3</v>
      </c>
      <c r="I60" s="36">
        <f t="shared" si="22"/>
        <v>791027.12</v>
      </c>
      <c r="J60" s="36">
        <f t="shared" si="22"/>
        <v>614617.57</v>
      </c>
      <c r="K60" s="36">
        <f t="shared" si="22"/>
        <v>742065.22</v>
      </c>
      <c r="L60" s="36">
        <f t="shared" si="22"/>
        <v>349391.19</v>
      </c>
      <c r="M60" s="36">
        <f t="shared" si="22"/>
        <v>203355.83</v>
      </c>
      <c r="N60" s="29">
        <f>SUM(N61:N74)</f>
        <v>7642580.03</v>
      </c>
    </row>
    <row r="61" spans="1:15" ht="18.75" customHeight="1">
      <c r="A61" s="17" t="s">
        <v>75</v>
      </c>
      <c r="B61" s="36">
        <v>201164.43</v>
      </c>
      <c r="C61" s="36">
        <v>203020.12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404184.55</v>
      </c>
      <c r="O61"/>
    </row>
    <row r="62" spans="1:15" ht="18.75" customHeight="1">
      <c r="A62" s="17" t="s">
        <v>76</v>
      </c>
      <c r="B62" s="36">
        <v>813530.23</v>
      </c>
      <c r="C62" s="36">
        <v>492485.21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1306015.44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680218.75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680218.75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159425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159425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684549.82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684549.82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835185.24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835185.24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674686.18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674686.18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197858.12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197858.12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791027.12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791027.12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614617.57</v>
      </c>
      <c r="K70" s="35">
        <v>0</v>
      </c>
      <c r="L70" s="35">
        <v>0</v>
      </c>
      <c r="M70" s="35">
        <v>0</v>
      </c>
      <c r="N70" s="29">
        <f t="shared" si="23"/>
        <v>614617.57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742065.22</v>
      </c>
      <c r="L71" s="35">
        <v>0</v>
      </c>
      <c r="M71" s="62"/>
      <c r="N71" s="26">
        <f t="shared" si="23"/>
        <v>742065.22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349391.19</v>
      </c>
      <c r="M72" s="35">
        <v>0</v>
      </c>
      <c r="N72" s="29">
        <f t="shared" si="23"/>
        <v>349391.19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203355.83</v>
      </c>
      <c r="N73" s="26">
        <f t="shared" si="23"/>
        <v>203355.83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2.26455313524351</v>
      </c>
      <c r="C78" s="45">
        <v>2.2354638743036594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1.9786365830809385</v>
      </c>
      <c r="C79" s="45">
        <v>1.8661372138940677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1.8147189304659708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2.5236438682558986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2.118966852331638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1.680309370211024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1.9771531727927216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1.9328911682397316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1.9197721692129255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2.1623310892822083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2.0674731061729066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2.454727386053025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2.404682257354747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2016-09-22T19:20:56Z</dcterms:modified>
  <cp:category/>
  <cp:version/>
  <cp:contentType/>
  <cp:contentStatus/>
</cp:coreProperties>
</file>