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<sst xmlns="http://schemas.openxmlformats.org/spreadsheetml/2006/main" count="105" uniqueCount="103">
  <si>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</si>
  <si>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</si>
  <si>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</si>
  <si>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</si>
  <si>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</si>
  <si>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</si>
  <si>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</si>
  <si>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</si>
  <si>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</si>
  <si>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</si>
  <si>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</si>
  <si>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</si>
  <si>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</si>
  <si>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</si>
  <si>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</si>
  <si>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</si>
  <si>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</si>
  <si>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</si>
  <si>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</si>
  <si>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</si>
  <si>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</si>
  <si>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</si>
  <si>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</si>
  <si>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</si>
  <si>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</si>
  <si>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</si>
  <si>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</si>
  <si>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</si>
  <si>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</si>
  <si>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</si>
  <si>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</si>
  <si>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</si>
  <si>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</si>
  <si>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</si>
  <si>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</si>
  <si>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</si>
  <si>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</si>
  <si>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</si>
  <si>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</si>
  <si>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</si>
  <si>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</si>
  <si>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</si>
  <si>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</si>
  <si>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</si>
  <si>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</si>
  <si>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</si>
  <si>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</si>
  <si>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</si>
  <si>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</si>
  <si>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</si>
  <si>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</si>
  <si>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</si>
  <si>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</si>
  <si>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</si>
  <si>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</si>
  <si>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</si>
  <si>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</si>
  <si>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</si>
  <si>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</si>
  <si>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</si>
  <si>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</si>
  <si>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</si>
  <si>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</si>
  <si>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</si>
  <si>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</si>
  <si>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</si>
  <si>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</si>
  <si>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</si>
  <si>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</si>
  <si>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</si>
  <si>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</si>
  <si>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</si>
  <si>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</si>
  <si>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</si>
  <si>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</si>
  <si>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</si>
  <si>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</si>
  <si>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</si>
  <si>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</si>
  <si>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</si>
  <si>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</si>
  <si>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</si>
  <si>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</si>
  <si>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</si>
  <si>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</si>
  <si>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</si>
  <si>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</si>
  <si>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</si>
  <si>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</si>
  <si>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</si>
  <si>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</si>
  <si>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</si>
  <si>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</si>
  <si>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</si>
  <si>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</si>
  <si>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</si>
  <si>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</si>
  <si>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</si>
  <si>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</si>
  <si>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</si>
  <si>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</si>
  <si>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</si>
  <si>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16/09/16 - VENCIMENTO 28/09/16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</si>
</sst>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524049</v>
      </c>
      <c r="C7" s="10">
        <f>C8+C20+C24</f>
        <v>387032</v>
      </c>
      <c r="D7" s="10">
        <f>D8+D20+D24</f>
        <v>389991</v>
      </c>
      <c r="E7" s="10">
        <f>E8+E20+E24</f>
        <v>64256</v>
      </c>
      <c r="F7" s="10">
        <f aca="true" t="shared" si="0" ref="F7:M7">F8+F20+F24</f>
        <v>335141</v>
      </c>
      <c r="G7" s="10">
        <f t="shared" si="0"/>
        <v>534419</v>
      </c>
      <c r="H7" s="10">
        <f t="shared" si="0"/>
        <v>482761</v>
      </c>
      <c r="I7" s="10">
        <f t="shared" si="0"/>
        <v>429002</v>
      </c>
      <c r="J7" s="10">
        <f t="shared" si="0"/>
        <v>311393</v>
      </c>
      <c r="K7" s="10">
        <f t="shared" si="0"/>
        <v>374695</v>
      </c>
      <c r="L7" s="10">
        <f t="shared" si="0"/>
        <v>155485</v>
      </c>
      <c r="M7" s="10">
        <f t="shared" si="0"/>
        <v>92563</v>
      </c>
      <c r="N7" s="10">
        <f>+N8+N20+N24</f>
        <v>4080787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224547</v>
      </c>
      <c r="C8" s="12">
        <f>+C9+C12+C16</f>
        <v>177930</v>
      </c>
      <c r="D8" s="12">
        <f>+D9+D12+D16</f>
        <v>195913</v>
      </c>
      <c r="E8" s="12">
        <f>+E9+E12+E16</f>
        <v>29796</v>
      </c>
      <c r="F8" s="12">
        <f aca="true" t="shared" si="1" ref="F8:M8">+F9+F12+F16</f>
        <v>152114</v>
      </c>
      <c r="G8" s="12">
        <f t="shared" si="1"/>
        <v>254039</v>
      </c>
      <c r="H8" s="12">
        <f t="shared" si="1"/>
        <v>225271</v>
      </c>
      <c r="I8" s="12">
        <f t="shared" si="1"/>
        <v>204784</v>
      </c>
      <c r="J8" s="12">
        <f t="shared" si="1"/>
        <v>148909</v>
      </c>
      <c r="K8" s="12">
        <f t="shared" si="1"/>
        <v>169470</v>
      </c>
      <c r="L8" s="12">
        <f t="shared" si="1"/>
        <v>80139</v>
      </c>
      <c r="M8" s="12">
        <f t="shared" si="1"/>
        <v>49131</v>
      </c>
      <c r="N8" s="12">
        <f>SUM(B8:M8)</f>
        <v>1912043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19321</v>
      </c>
      <c r="C9" s="14">
        <v>20270</v>
      </c>
      <c r="D9" s="14">
        <v>13133</v>
      </c>
      <c r="E9" s="14">
        <v>1903</v>
      </c>
      <c r="F9" s="14">
        <v>11242</v>
      </c>
      <c r="G9" s="14">
        <v>21562</v>
      </c>
      <c r="H9" s="14">
        <v>25962</v>
      </c>
      <c r="I9" s="14">
        <v>11918</v>
      </c>
      <c r="J9" s="14">
        <v>16404</v>
      </c>
      <c r="K9" s="14">
        <v>12491</v>
      </c>
      <c r="L9" s="14">
        <v>8771</v>
      </c>
      <c r="M9" s="14">
        <v>5553</v>
      </c>
      <c r="N9" s="12">
        <f aca="true" t="shared" si="2" ref="N9:N19">SUM(B9:M9)</f>
        <v>168530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19321</v>
      </c>
      <c r="C10" s="14">
        <f>+C9-C11</f>
        <v>20270</v>
      </c>
      <c r="D10" s="14">
        <f>+D9-D11</f>
        <v>13133</v>
      </c>
      <c r="E10" s="14">
        <f>+E9-E11</f>
        <v>1903</v>
      </c>
      <c r="F10" s="14">
        <f aca="true" t="shared" si="3" ref="F10:M10">+F9-F11</f>
        <v>11242</v>
      </c>
      <c r="G10" s="14">
        <f t="shared" si="3"/>
        <v>21562</v>
      </c>
      <c r="H10" s="14">
        <f t="shared" si="3"/>
        <v>25962</v>
      </c>
      <c r="I10" s="14">
        <f t="shared" si="3"/>
        <v>11918</v>
      </c>
      <c r="J10" s="14">
        <f t="shared" si="3"/>
        <v>16404</v>
      </c>
      <c r="K10" s="14">
        <f t="shared" si="3"/>
        <v>12491</v>
      </c>
      <c r="L10" s="14">
        <f t="shared" si="3"/>
        <v>8771</v>
      </c>
      <c r="M10" s="14">
        <f t="shared" si="3"/>
        <v>5553</v>
      </c>
      <c r="N10" s="12">
        <f t="shared" si="2"/>
        <v>168530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174532</v>
      </c>
      <c r="C12" s="14">
        <f>C13+C14+C15</f>
        <v>136377</v>
      </c>
      <c r="D12" s="14">
        <f>D13+D14+D15</f>
        <v>159423</v>
      </c>
      <c r="E12" s="14">
        <f>E13+E14+E15</f>
        <v>24386</v>
      </c>
      <c r="F12" s="14">
        <f aca="true" t="shared" si="4" ref="F12:M12">F13+F14+F15</f>
        <v>120879</v>
      </c>
      <c r="G12" s="14">
        <f t="shared" si="4"/>
        <v>199160</v>
      </c>
      <c r="H12" s="14">
        <f t="shared" si="4"/>
        <v>171184</v>
      </c>
      <c r="I12" s="14">
        <f t="shared" si="4"/>
        <v>163604</v>
      </c>
      <c r="J12" s="14">
        <f t="shared" si="4"/>
        <v>113135</v>
      </c>
      <c r="K12" s="14">
        <f t="shared" si="4"/>
        <v>130849</v>
      </c>
      <c r="L12" s="14">
        <f t="shared" si="4"/>
        <v>61785</v>
      </c>
      <c r="M12" s="14">
        <f t="shared" si="4"/>
        <v>38557</v>
      </c>
      <c r="N12" s="12">
        <f t="shared" si="2"/>
        <v>1493871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83788</v>
      </c>
      <c r="C13" s="14">
        <v>67320</v>
      </c>
      <c r="D13" s="14">
        <v>76129</v>
      </c>
      <c r="E13" s="14">
        <v>11888</v>
      </c>
      <c r="F13" s="14">
        <v>57651</v>
      </c>
      <c r="G13" s="14">
        <v>96687</v>
      </c>
      <c r="H13" s="14">
        <v>86961</v>
      </c>
      <c r="I13" s="14">
        <v>81500</v>
      </c>
      <c r="J13" s="14">
        <v>54337</v>
      </c>
      <c r="K13" s="14">
        <v>62384</v>
      </c>
      <c r="L13" s="14">
        <v>29475</v>
      </c>
      <c r="M13" s="14">
        <v>17897</v>
      </c>
      <c r="N13" s="12">
        <f t="shared" si="2"/>
        <v>726017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85616</v>
      </c>
      <c r="C14" s="14">
        <v>62678</v>
      </c>
      <c r="D14" s="14">
        <v>79739</v>
      </c>
      <c r="E14" s="14">
        <v>11584</v>
      </c>
      <c r="F14" s="14">
        <v>58715</v>
      </c>
      <c r="G14" s="14">
        <v>93200</v>
      </c>
      <c r="H14" s="14">
        <v>77911</v>
      </c>
      <c r="I14" s="14">
        <v>78923</v>
      </c>
      <c r="J14" s="14">
        <v>55016</v>
      </c>
      <c r="K14" s="14">
        <v>64960</v>
      </c>
      <c r="L14" s="14">
        <v>30207</v>
      </c>
      <c r="M14" s="14">
        <v>19681</v>
      </c>
      <c r="N14" s="12">
        <f t="shared" si="2"/>
        <v>718230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5128</v>
      </c>
      <c r="C15" s="14">
        <v>6379</v>
      </c>
      <c r="D15" s="14">
        <v>3555</v>
      </c>
      <c r="E15" s="14">
        <v>914</v>
      </c>
      <c r="F15" s="14">
        <v>4513</v>
      </c>
      <c r="G15" s="14">
        <v>9273</v>
      </c>
      <c r="H15" s="14">
        <v>6312</v>
      </c>
      <c r="I15" s="14">
        <v>3181</v>
      </c>
      <c r="J15" s="14">
        <v>3782</v>
      </c>
      <c r="K15" s="14">
        <v>3505</v>
      </c>
      <c r="L15" s="14">
        <v>2103</v>
      </c>
      <c r="M15" s="14">
        <v>979</v>
      </c>
      <c r="N15" s="12">
        <f t="shared" si="2"/>
        <v>49624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30694</v>
      </c>
      <c r="C16" s="14">
        <f>C17+C18+C19</f>
        <v>21283</v>
      </c>
      <c r="D16" s="14">
        <f>D17+D18+D19</f>
        <v>23357</v>
      </c>
      <c r="E16" s="14">
        <f>E17+E18+E19</f>
        <v>3507</v>
      </c>
      <c r="F16" s="14">
        <f aca="true" t="shared" si="5" ref="F16:M16">F17+F18+F19</f>
        <v>19993</v>
      </c>
      <c r="G16" s="14">
        <f t="shared" si="5"/>
        <v>33317</v>
      </c>
      <c r="H16" s="14">
        <f t="shared" si="5"/>
        <v>28125</v>
      </c>
      <c r="I16" s="14">
        <f t="shared" si="5"/>
        <v>29262</v>
      </c>
      <c r="J16" s="14">
        <f t="shared" si="5"/>
        <v>19370</v>
      </c>
      <c r="K16" s="14">
        <f t="shared" si="5"/>
        <v>26130</v>
      </c>
      <c r="L16" s="14">
        <f t="shared" si="5"/>
        <v>9583</v>
      </c>
      <c r="M16" s="14">
        <f t="shared" si="5"/>
        <v>5021</v>
      </c>
      <c r="N16" s="12">
        <f t="shared" si="2"/>
        <v>249642</v>
      </c>
    </row>
    <row r="17" spans="1:25" ht="18.75" customHeight="1">
      <c r="A17" s="15" t="s">
        <v>16</v>
      </c>
      <c r="B17" s="14">
        <v>17061</v>
      </c>
      <c r="C17" s="14">
        <v>12683</v>
      </c>
      <c r="D17" s="14">
        <v>11739</v>
      </c>
      <c r="E17" s="14">
        <v>1987</v>
      </c>
      <c r="F17" s="14">
        <v>10983</v>
      </c>
      <c r="G17" s="14">
        <v>18731</v>
      </c>
      <c r="H17" s="14">
        <v>15902</v>
      </c>
      <c r="I17" s="14">
        <v>16853</v>
      </c>
      <c r="J17" s="14">
        <v>11101</v>
      </c>
      <c r="K17" s="14">
        <v>14839</v>
      </c>
      <c r="L17" s="14">
        <v>5539</v>
      </c>
      <c r="M17" s="14">
        <v>2734</v>
      </c>
      <c r="N17" s="12">
        <f t="shared" si="2"/>
        <v>140152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12453</v>
      </c>
      <c r="C18" s="14">
        <v>7200</v>
      </c>
      <c r="D18" s="14">
        <v>10853</v>
      </c>
      <c r="E18" s="14">
        <v>1368</v>
      </c>
      <c r="F18" s="14">
        <v>7875</v>
      </c>
      <c r="G18" s="14">
        <v>12462</v>
      </c>
      <c r="H18" s="14">
        <v>10837</v>
      </c>
      <c r="I18" s="14">
        <v>11727</v>
      </c>
      <c r="J18" s="14">
        <v>7520</v>
      </c>
      <c r="K18" s="14">
        <v>10560</v>
      </c>
      <c r="L18" s="14">
        <v>3717</v>
      </c>
      <c r="M18" s="14">
        <v>2113</v>
      </c>
      <c r="N18" s="12">
        <f t="shared" si="2"/>
        <v>98685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1180</v>
      </c>
      <c r="C19" s="14">
        <v>1400</v>
      </c>
      <c r="D19" s="14">
        <v>765</v>
      </c>
      <c r="E19" s="14">
        <v>152</v>
      </c>
      <c r="F19" s="14">
        <v>1135</v>
      </c>
      <c r="G19" s="14">
        <v>2124</v>
      </c>
      <c r="H19" s="14">
        <v>1386</v>
      </c>
      <c r="I19" s="14">
        <v>682</v>
      </c>
      <c r="J19" s="14">
        <v>749</v>
      </c>
      <c r="K19" s="14">
        <v>731</v>
      </c>
      <c r="L19" s="14">
        <v>327</v>
      </c>
      <c r="M19" s="14">
        <v>174</v>
      </c>
      <c r="N19" s="12">
        <f t="shared" si="2"/>
        <v>10805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125790</v>
      </c>
      <c r="C20" s="18">
        <f>C21+C22+C23</f>
        <v>79612</v>
      </c>
      <c r="D20" s="18">
        <f>D21+D22+D23</f>
        <v>74096</v>
      </c>
      <c r="E20" s="18">
        <f>E21+E22+E23</f>
        <v>12210</v>
      </c>
      <c r="F20" s="18">
        <f aca="true" t="shared" si="6" ref="F20:M20">F21+F22+F23</f>
        <v>63341</v>
      </c>
      <c r="G20" s="18">
        <f t="shared" si="6"/>
        <v>104282</v>
      </c>
      <c r="H20" s="18">
        <f t="shared" si="6"/>
        <v>108755</v>
      </c>
      <c r="I20" s="18">
        <f t="shared" si="6"/>
        <v>101578</v>
      </c>
      <c r="J20" s="18">
        <f t="shared" si="6"/>
        <v>68097</v>
      </c>
      <c r="K20" s="18">
        <f t="shared" si="6"/>
        <v>101689</v>
      </c>
      <c r="L20" s="18">
        <f t="shared" si="6"/>
        <v>40657</v>
      </c>
      <c r="M20" s="18">
        <f t="shared" si="6"/>
        <v>23387</v>
      </c>
      <c r="N20" s="12">
        <f aca="true" t="shared" si="7" ref="N20:N26">SUM(B20:M20)</f>
        <v>903494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65689</v>
      </c>
      <c r="C21" s="14">
        <v>45299</v>
      </c>
      <c r="D21" s="14">
        <v>40462</v>
      </c>
      <c r="E21" s="14">
        <v>6730</v>
      </c>
      <c r="F21" s="14">
        <v>34717</v>
      </c>
      <c r="G21" s="14">
        <v>58407</v>
      </c>
      <c r="H21" s="14">
        <v>62247</v>
      </c>
      <c r="I21" s="14">
        <v>56359</v>
      </c>
      <c r="J21" s="14">
        <v>36822</v>
      </c>
      <c r="K21" s="14">
        <v>53957</v>
      </c>
      <c r="L21" s="14">
        <v>21768</v>
      </c>
      <c r="M21" s="14">
        <v>12173</v>
      </c>
      <c r="N21" s="12">
        <f t="shared" si="7"/>
        <v>494630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57346</v>
      </c>
      <c r="C22" s="14">
        <v>31898</v>
      </c>
      <c r="D22" s="14">
        <v>32221</v>
      </c>
      <c r="E22" s="14">
        <v>5155</v>
      </c>
      <c r="F22" s="14">
        <v>26980</v>
      </c>
      <c r="G22" s="14">
        <v>42611</v>
      </c>
      <c r="H22" s="14">
        <v>44191</v>
      </c>
      <c r="I22" s="14">
        <v>43595</v>
      </c>
      <c r="J22" s="14">
        <v>29714</v>
      </c>
      <c r="K22" s="14">
        <v>45808</v>
      </c>
      <c r="L22" s="14">
        <v>17953</v>
      </c>
      <c r="M22" s="14">
        <v>10785</v>
      </c>
      <c r="N22" s="12">
        <f t="shared" si="7"/>
        <v>388257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2755</v>
      </c>
      <c r="C23" s="14">
        <v>2415</v>
      </c>
      <c r="D23" s="14">
        <v>1413</v>
      </c>
      <c r="E23" s="14">
        <v>325</v>
      </c>
      <c r="F23" s="14">
        <v>1644</v>
      </c>
      <c r="G23" s="14">
        <v>3264</v>
      </c>
      <c r="H23" s="14">
        <v>2317</v>
      </c>
      <c r="I23" s="14">
        <v>1624</v>
      </c>
      <c r="J23" s="14">
        <v>1561</v>
      </c>
      <c r="K23" s="14">
        <v>1924</v>
      </c>
      <c r="L23" s="14">
        <v>936</v>
      </c>
      <c r="M23" s="14">
        <v>429</v>
      </c>
      <c r="N23" s="12">
        <f t="shared" si="7"/>
        <v>20607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173712</v>
      </c>
      <c r="C24" s="14">
        <f>C25+C26</f>
        <v>129490</v>
      </c>
      <c r="D24" s="14">
        <f>D25+D26</f>
        <v>119982</v>
      </c>
      <c r="E24" s="14">
        <f>E25+E26</f>
        <v>22250</v>
      </c>
      <c r="F24" s="14">
        <f aca="true" t="shared" si="8" ref="F24:M24">F25+F26</f>
        <v>119686</v>
      </c>
      <c r="G24" s="14">
        <f t="shared" si="8"/>
        <v>176098</v>
      </c>
      <c r="H24" s="14">
        <f t="shared" si="8"/>
        <v>148735</v>
      </c>
      <c r="I24" s="14">
        <f t="shared" si="8"/>
        <v>122640</v>
      </c>
      <c r="J24" s="14">
        <f t="shared" si="8"/>
        <v>94387</v>
      </c>
      <c r="K24" s="14">
        <f t="shared" si="8"/>
        <v>103536</v>
      </c>
      <c r="L24" s="14">
        <f t="shared" si="8"/>
        <v>34689</v>
      </c>
      <c r="M24" s="14">
        <f t="shared" si="8"/>
        <v>20045</v>
      </c>
      <c r="N24" s="12">
        <f t="shared" si="7"/>
        <v>1265250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72237</v>
      </c>
      <c r="C25" s="14">
        <v>60557</v>
      </c>
      <c r="D25" s="14">
        <v>55669</v>
      </c>
      <c r="E25" s="14">
        <v>11345</v>
      </c>
      <c r="F25" s="14">
        <v>54382</v>
      </c>
      <c r="G25" s="14">
        <v>84178</v>
      </c>
      <c r="H25" s="14">
        <v>73472</v>
      </c>
      <c r="I25" s="14">
        <v>50670</v>
      </c>
      <c r="J25" s="14">
        <v>44478</v>
      </c>
      <c r="K25" s="14">
        <v>43597</v>
      </c>
      <c r="L25" s="14">
        <v>14740</v>
      </c>
      <c r="M25" s="14">
        <v>7538</v>
      </c>
      <c r="N25" s="12">
        <f t="shared" si="7"/>
        <v>572863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101475</v>
      </c>
      <c r="C26" s="14">
        <v>68933</v>
      </c>
      <c r="D26" s="14">
        <v>64313</v>
      </c>
      <c r="E26" s="14">
        <v>10905</v>
      </c>
      <c r="F26" s="14">
        <v>65304</v>
      </c>
      <c r="G26" s="14">
        <v>91920</v>
      </c>
      <c r="H26" s="14">
        <v>75263</v>
      </c>
      <c r="I26" s="14">
        <v>71970</v>
      </c>
      <c r="J26" s="14">
        <v>49909</v>
      </c>
      <c r="K26" s="14">
        <v>59939</v>
      </c>
      <c r="L26" s="14">
        <v>19949</v>
      </c>
      <c r="M26" s="14">
        <v>12507</v>
      </c>
      <c r="N26" s="12">
        <f t="shared" si="7"/>
        <v>692387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1063411.0683075401</v>
      </c>
      <c r="C36" s="61">
        <f aca="true" t="shared" si="11" ref="C36:M36">C37+C38+C39+C40</f>
        <v>758858.3684759999</v>
      </c>
      <c r="D36" s="61">
        <f t="shared" si="11"/>
        <v>717877.99624955</v>
      </c>
      <c r="E36" s="61">
        <f t="shared" si="11"/>
        <v>162174.19511039997</v>
      </c>
      <c r="F36" s="61">
        <f t="shared" si="11"/>
        <v>710194.3692790502</v>
      </c>
      <c r="G36" s="61">
        <f t="shared" si="11"/>
        <v>898027.7526000001</v>
      </c>
      <c r="H36" s="61">
        <f t="shared" si="11"/>
        <v>949543.6048999999</v>
      </c>
      <c r="I36" s="61">
        <f t="shared" si="11"/>
        <v>823618.5900235999</v>
      </c>
      <c r="J36" s="61">
        <f t="shared" si="11"/>
        <v>673336.8922799</v>
      </c>
      <c r="K36" s="61">
        <f t="shared" si="11"/>
        <v>774717.4018231999</v>
      </c>
      <c r="L36" s="61">
        <f t="shared" si="11"/>
        <v>381670.09939354996</v>
      </c>
      <c r="M36" s="61">
        <f t="shared" si="11"/>
        <v>222590.56644928</v>
      </c>
      <c r="N36" s="61">
        <f>N37+N38+N39+N40</f>
        <v>8136020.90489207</v>
      </c>
    </row>
    <row r="37" spans="1:14" ht="18.75" customHeight="1">
      <c r="A37" s="58" t="s">
        <v>55</v>
      </c>
      <c r="B37" s="55">
        <f aca="true" t="shared" si="12" ref="B37:M37">B29*B7</f>
        <v>1063400.2308</v>
      </c>
      <c r="C37" s="55">
        <f t="shared" si="12"/>
        <v>758737.5327999999</v>
      </c>
      <c r="D37" s="55">
        <f t="shared" si="12"/>
        <v>707755.6668</v>
      </c>
      <c r="E37" s="55">
        <f t="shared" si="12"/>
        <v>161931.54559999998</v>
      </c>
      <c r="F37" s="55">
        <f t="shared" si="12"/>
        <v>710163.7790000001</v>
      </c>
      <c r="G37" s="55">
        <f t="shared" si="12"/>
        <v>898091.1295</v>
      </c>
      <c r="H37" s="55">
        <f t="shared" si="12"/>
        <v>949349.5064999999</v>
      </c>
      <c r="I37" s="55">
        <f t="shared" si="12"/>
        <v>823512.2392</v>
      </c>
      <c r="J37" s="55">
        <f t="shared" si="12"/>
        <v>673200.5267</v>
      </c>
      <c r="K37" s="55">
        <f t="shared" si="12"/>
        <v>774457.0954999999</v>
      </c>
      <c r="L37" s="55">
        <f t="shared" si="12"/>
        <v>381544.64149999997</v>
      </c>
      <c r="M37" s="55">
        <f t="shared" si="12"/>
        <v>222549.22090000001</v>
      </c>
      <c r="N37" s="57">
        <f>SUM(B37:M37)</f>
        <v>8124693.1148</v>
      </c>
    </row>
    <row r="38" spans="1:14" ht="18.75" customHeight="1">
      <c r="A38" s="58" t="s">
        <v>56</v>
      </c>
      <c r="B38" s="55">
        <f aca="true" t="shared" si="13" ref="B38:M38">B30*B7</f>
        <v>-3246.24249246</v>
      </c>
      <c r="C38" s="55">
        <f t="shared" si="13"/>
        <v>-2271.684324</v>
      </c>
      <c r="D38" s="55">
        <f t="shared" si="13"/>
        <v>-2164.43055045</v>
      </c>
      <c r="E38" s="55">
        <f t="shared" si="13"/>
        <v>-403.6304896</v>
      </c>
      <c r="F38" s="55">
        <f t="shared" si="13"/>
        <v>-2130.80972095</v>
      </c>
      <c r="G38" s="55">
        <f t="shared" si="13"/>
        <v>-2725.5369</v>
      </c>
      <c r="H38" s="55">
        <f t="shared" si="13"/>
        <v>-2703.4616</v>
      </c>
      <c r="I38" s="55">
        <f t="shared" si="13"/>
        <v>-2440.2491764</v>
      </c>
      <c r="J38" s="55">
        <f t="shared" si="13"/>
        <v>-1982.2344201</v>
      </c>
      <c r="K38" s="55">
        <f t="shared" si="13"/>
        <v>-2341.9336768</v>
      </c>
      <c r="L38" s="55">
        <f t="shared" si="13"/>
        <v>-1145.70210645</v>
      </c>
      <c r="M38" s="55">
        <f t="shared" si="13"/>
        <v>-677.6944507200001</v>
      </c>
      <c r="N38" s="25">
        <f>SUM(B38:M38)</f>
        <v>-24233.60990793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-90857.75</v>
      </c>
      <c r="C42" s="25">
        <f aca="true" t="shared" si="15" ref="C42:M42">+C43+C46+C54+C55</f>
        <v>-84378.74</v>
      </c>
      <c r="D42" s="25">
        <f t="shared" si="15"/>
        <v>-57227.130000000005</v>
      </c>
      <c r="E42" s="25">
        <f t="shared" si="15"/>
        <v>-11205.9</v>
      </c>
      <c r="F42" s="25">
        <f t="shared" si="15"/>
        <v>-66981.07</v>
      </c>
      <c r="G42" s="25">
        <f t="shared" si="15"/>
        <v>-87023.39</v>
      </c>
      <c r="H42" s="25">
        <f t="shared" si="15"/>
        <v>-102094.12000000001</v>
      </c>
      <c r="I42" s="25">
        <f t="shared" si="15"/>
        <v>-72104.65</v>
      </c>
      <c r="J42" s="25">
        <f t="shared" si="15"/>
        <v>-66849.45999999999</v>
      </c>
      <c r="K42" s="25">
        <f t="shared" si="15"/>
        <v>-60788.21000000001</v>
      </c>
      <c r="L42" s="25">
        <f t="shared" si="15"/>
        <v>-41244.090000000004</v>
      </c>
      <c r="M42" s="25">
        <f t="shared" si="15"/>
        <v>-23663.93</v>
      </c>
      <c r="N42" s="25">
        <f>+N43+N46+N54+N55</f>
        <v>-764418.4400000001</v>
      </c>
    </row>
    <row r="43" spans="1:14" ht="18.75" customHeight="1">
      <c r="A43" s="17" t="s">
        <v>60</v>
      </c>
      <c r="B43" s="26">
        <f>B44+B45</f>
        <v>-73419.8</v>
      </c>
      <c r="C43" s="26">
        <f>C44+C45</f>
        <v>-77026</v>
      </c>
      <c r="D43" s="26">
        <f>D44+D45</f>
        <v>-49905.4</v>
      </c>
      <c r="E43" s="26">
        <f>E44+E45</f>
        <v>-7231.4</v>
      </c>
      <c r="F43" s="26">
        <f aca="true" t="shared" si="16" ref="F43:M43">F44+F45</f>
        <v>-42719.6</v>
      </c>
      <c r="G43" s="26">
        <f t="shared" si="16"/>
        <v>-81935.6</v>
      </c>
      <c r="H43" s="26">
        <f t="shared" si="16"/>
        <v>-98655.6</v>
      </c>
      <c r="I43" s="26">
        <f t="shared" si="16"/>
        <v>-45288.4</v>
      </c>
      <c r="J43" s="26">
        <f t="shared" si="16"/>
        <v>-62335.2</v>
      </c>
      <c r="K43" s="26">
        <f t="shared" si="16"/>
        <v>-47465.8</v>
      </c>
      <c r="L43" s="26">
        <f t="shared" si="16"/>
        <v>-33329.8</v>
      </c>
      <c r="M43" s="26">
        <f t="shared" si="16"/>
        <v>-21101.4</v>
      </c>
      <c r="N43" s="25">
        <f aca="true" t="shared" si="17" ref="N43:N55">SUM(B43:M43)</f>
        <v>-640414.0000000001</v>
      </c>
    </row>
    <row r="44" spans="1:25" ht="18.75" customHeight="1">
      <c r="A44" s="13" t="s">
        <v>61</v>
      </c>
      <c r="B44" s="20">
        <f>ROUND(-B9*$D$3,2)</f>
        <v>-73419.8</v>
      </c>
      <c r="C44" s="20">
        <f>ROUND(-C9*$D$3,2)</f>
        <v>-77026</v>
      </c>
      <c r="D44" s="20">
        <f>ROUND(-D9*$D$3,2)</f>
        <v>-49905.4</v>
      </c>
      <c r="E44" s="20">
        <f>ROUND(-E9*$D$3,2)</f>
        <v>-7231.4</v>
      </c>
      <c r="F44" s="20">
        <f aca="true" t="shared" si="18" ref="F44:M44">ROUND(-F9*$D$3,2)</f>
        <v>-42719.6</v>
      </c>
      <c r="G44" s="20">
        <f t="shared" si="18"/>
        <v>-81935.6</v>
      </c>
      <c r="H44" s="20">
        <f t="shared" si="18"/>
        <v>-98655.6</v>
      </c>
      <c r="I44" s="20">
        <f t="shared" si="18"/>
        <v>-45288.4</v>
      </c>
      <c r="J44" s="20">
        <f t="shared" si="18"/>
        <v>-62335.2</v>
      </c>
      <c r="K44" s="20">
        <f t="shared" si="18"/>
        <v>-47465.8</v>
      </c>
      <c r="L44" s="20">
        <f t="shared" si="18"/>
        <v>-33329.8</v>
      </c>
      <c r="M44" s="20">
        <f t="shared" si="18"/>
        <v>-21101.4</v>
      </c>
      <c r="N44" s="47">
        <f t="shared" si="17"/>
        <v>-640414.0000000001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-17437.95</v>
      </c>
      <c r="C46" s="26">
        <f aca="true" t="shared" si="20" ref="C46:M46">SUM(C47:C53)</f>
        <v>-7352.74</v>
      </c>
      <c r="D46" s="26">
        <f t="shared" si="20"/>
        <v>-7321.73</v>
      </c>
      <c r="E46" s="26">
        <f t="shared" si="20"/>
        <v>-3974.5</v>
      </c>
      <c r="F46" s="26">
        <f t="shared" si="20"/>
        <v>-24261.47</v>
      </c>
      <c r="G46" s="26">
        <f t="shared" si="20"/>
        <v>-5087.79</v>
      </c>
      <c r="H46" s="26">
        <f t="shared" si="20"/>
        <v>-3438.52</v>
      </c>
      <c r="I46" s="26">
        <f t="shared" si="20"/>
        <v>-26816.25</v>
      </c>
      <c r="J46" s="26">
        <f t="shared" si="20"/>
        <v>-4514.26</v>
      </c>
      <c r="K46" s="26">
        <f t="shared" si="20"/>
        <v>-13322.41</v>
      </c>
      <c r="L46" s="26">
        <f t="shared" si="20"/>
        <v>-7914.29</v>
      </c>
      <c r="M46" s="26">
        <f t="shared" si="20"/>
        <v>-2562.53</v>
      </c>
      <c r="N46" s="26">
        <f>SUM(N47:N53)</f>
        <v>-124004.43999999999</v>
      </c>
    </row>
    <row r="47" spans="1:25" ht="18.75" customHeight="1">
      <c r="A47" s="13" t="s">
        <v>64</v>
      </c>
      <c r="B47" s="24">
        <v>-17437.95</v>
      </c>
      <c r="C47" s="24">
        <v>-7352.74</v>
      </c>
      <c r="D47" s="24">
        <v>-7321.73</v>
      </c>
      <c r="E47" s="24">
        <v>-3974.5</v>
      </c>
      <c r="F47" s="24">
        <v>-24261.47</v>
      </c>
      <c r="G47" s="24">
        <v>-5087.79</v>
      </c>
      <c r="H47" s="24">
        <v>-3438.52</v>
      </c>
      <c r="I47" s="24">
        <v>-26816.25</v>
      </c>
      <c r="J47" s="24">
        <v>-4514.26</v>
      </c>
      <c r="K47" s="24">
        <v>-13322.41</v>
      </c>
      <c r="L47" s="24">
        <v>-7914.29</v>
      </c>
      <c r="M47" s="24">
        <v>-2562.53</v>
      </c>
      <c r="N47" s="24">
        <f t="shared" si="17"/>
        <v>-124004.43999999999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972553.3183075401</v>
      </c>
      <c r="C57" s="29">
        <f t="shared" si="21"/>
        <v>674479.6284759999</v>
      </c>
      <c r="D57" s="29">
        <f t="shared" si="21"/>
        <v>660650.86624955</v>
      </c>
      <c r="E57" s="29">
        <f t="shared" si="21"/>
        <v>150968.29511039998</v>
      </c>
      <c r="F57" s="29">
        <f t="shared" si="21"/>
        <v>643213.2992790502</v>
      </c>
      <c r="G57" s="29">
        <f t="shared" si="21"/>
        <v>811004.3626000001</v>
      </c>
      <c r="H57" s="29">
        <f t="shared" si="21"/>
        <v>847449.4848999999</v>
      </c>
      <c r="I57" s="29">
        <f t="shared" si="21"/>
        <v>751513.9400235999</v>
      </c>
      <c r="J57" s="29">
        <f t="shared" si="21"/>
        <v>606487.4322799001</v>
      </c>
      <c r="K57" s="29">
        <f t="shared" si="21"/>
        <v>713929.1918232</v>
      </c>
      <c r="L57" s="29">
        <f t="shared" si="21"/>
        <v>340426.00939354993</v>
      </c>
      <c r="M57" s="29">
        <f t="shared" si="21"/>
        <v>198926.63644928002</v>
      </c>
      <c r="N57" s="29">
        <f>SUM(B57:M57)</f>
        <v>7371602.46489207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972553.32</v>
      </c>
      <c r="C60" s="36">
        <f aca="true" t="shared" si="22" ref="C60:M60">SUM(C61:C74)</f>
        <v>674479.63</v>
      </c>
      <c r="D60" s="36">
        <f t="shared" si="22"/>
        <v>660650.87</v>
      </c>
      <c r="E60" s="36">
        <f t="shared" si="22"/>
        <v>150968.3</v>
      </c>
      <c r="F60" s="36">
        <f t="shared" si="22"/>
        <v>643213.3</v>
      </c>
      <c r="G60" s="36">
        <f t="shared" si="22"/>
        <v>811004.36</v>
      </c>
      <c r="H60" s="36">
        <f t="shared" si="22"/>
        <v>847449.49</v>
      </c>
      <c r="I60" s="36">
        <f t="shared" si="22"/>
        <v>751513.94</v>
      </c>
      <c r="J60" s="36">
        <f t="shared" si="22"/>
        <v>606487.44</v>
      </c>
      <c r="K60" s="36">
        <f t="shared" si="22"/>
        <v>713929.2</v>
      </c>
      <c r="L60" s="36">
        <f t="shared" si="22"/>
        <v>340426.01</v>
      </c>
      <c r="M60" s="36">
        <f t="shared" si="22"/>
        <v>198926.64</v>
      </c>
      <c r="N60" s="29">
        <f>SUM(N61:N74)</f>
        <v>7371602.5</v>
      </c>
    </row>
    <row r="61" spans="1:15" ht="18.75" customHeight="1">
      <c r="A61" s="17" t="s">
        <v>75</v>
      </c>
      <c r="B61" s="36">
        <v>184106.38</v>
      </c>
      <c r="C61" s="36">
        <v>193895.04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378001.42000000004</v>
      </c>
      <c r="O61"/>
    </row>
    <row r="62" spans="1:15" ht="18.75" customHeight="1">
      <c r="A62" s="17" t="s">
        <v>76</v>
      </c>
      <c r="B62" s="36">
        <v>788446.94</v>
      </c>
      <c r="C62" s="36">
        <v>480584.59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1269031.53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660650.87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660650.87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150968.3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150968.3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643213.3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643213.3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811004.36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811004.36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656654.54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656654.54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190794.95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190794.95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751513.94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751513.94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606487.44</v>
      </c>
      <c r="K70" s="35">
        <v>0</v>
      </c>
      <c r="L70" s="35">
        <v>0</v>
      </c>
      <c r="M70" s="35">
        <v>0</v>
      </c>
      <c r="N70" s="29">
        <f t="shared" si="23"/>
        <v>606487.44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713929.2</v>
      </c>
      <c r="L71" s="35">
        <v>0</v>
      </c>
      <c r="M71" s="62"/>
      <c r="N71" s="26">
        <f t="shared" si="23"/>
        <v>713929.2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340426.01</v>
      </c>
      <c r="M72" s="35">
        <v>0</v>
      </c>
      <c r="N72" s="29">
        <f t="shared" si="23"/>
        <v>340426.01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198926.64</v>
      </c>
      <c r="N73" s="26">
        <f t="shared" si="23"/>
        <v>198926.64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2.2634332360888334</v>
      </c>
      <c r="C78" s="45">
        <v>2.236982524704809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1.9787593520674651</v>
      </c>
      <c r="C79" s="45">
        <v>1.866186116996744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1.814792229178494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2.5238762934262944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2.1190912758482257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1.6803814097178433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1.9771266897531956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1.9330477183833117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1.919847902861991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2.1623379211475533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2.067594715230254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2.4547068810081356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2.404746674689455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2016-09-27T18:16:00Z</dcterms:modified>
  <cp:category/>
  <cp:version/>
  <cp:contentType/>
  <cp:contentStatus/>
</cp:coreProperties>
</file>