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<sst xmlns="http://schemas.openxmlformats.org/spreadsheetml/2006/main" count="105" uniqueCount="103">
  <si>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</si>
  <si>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</si>
  <si>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</si>
  <si>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</si>
  <si>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</si>
  <si>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</si>
  <si>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</si>
  <si>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</si>
  <si>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</si>
  <si>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</si>
  <si>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</si>
  <si>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</si>
  <si>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</si>
  <si>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</si>
  <si>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</si>
  <si>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</si>
  <si>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</si>
  <si>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</si>
  <si>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</si>
  <si>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</si>
  <si>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</si>
  <si>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</si>
  <si>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</si>
  <si>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</si>
  <si>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</si>
  <si>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</si>
  <si>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</si>
  <si>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</si>
  <si>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</si>
  <si>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</si>
  <si>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</si>
  <si>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</si>
  <si>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</si>
  <si>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</si>
  <si>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</si>
  <si>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</si>
  <si>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</si>
  <si>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</si>
  <si>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</si>
  <si>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</si>
  <si>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</si>
  <si>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</si>
  <si>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</si>
  <si>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</si>
  <si>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</si>
  <si>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</si>
  <si>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</si>
  <si>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</si>
  <si>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</si>
  <si>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</si>
  <si>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</si>
  <si>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</si>
  <si>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</si>
  <si>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</si>
  <si>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</si>
  <si>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</si>
  <si>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</si>
  <si>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</si>
  <si>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</si>
  <si>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</si>
  <si>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</si>
  <si>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</si>
  <si>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</si>
  <si>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</si>
  <si>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</si>
  <si>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</si>
  <si>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</si>
  <si>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</si>
  <si>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</si>
  <si>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</si>
  <si>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</si>
  <si>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</si>
  <si>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</si>
  <si>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</si>
  <si>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</si>
  <si>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</si>
  <si>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</si>
  <si>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</si>
  <si>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</si>
  <si>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</si>
  <si>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</si>
  <si>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</si>
  <si>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</si>
  <si>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</si>
  <si>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</si>
  <si>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</si>
  <si>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</si>
  <si>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</si>
  <si>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</si>
  <si>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</si>
  <si>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</si>
  <si>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</si>
  <si>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</si>
  <si>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</si>
  <si>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</si>
  <si>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</si>
  <si>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</si>
  <si>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</si>
  <si>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</si>
  <si>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</si>
  <si>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</si>
  <si>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</si>
  <si>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18/09/16 - VENCIMENTO 28/09/16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</si>
</sst>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914400</xdr:colOff>
      <xdr:row>95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914400</xdr:colOff>
      <xdr:row>95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914400</xdr:colOff>
      <xdr:row>95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102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1"/>
    </row>
    <row r="6" spans="1:14" ht="20.25" customHeight="1">
      <c r="A6" s="71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1"/>
    </row>
    <row r="7" spans="1:25" ht="18.75" customHeight="1">
      <c r="A7" s="9" t="s">
        <v>3</v>
      </c>
      <c r="B7" s="10">
        <f>B8+B20+B24</f>
        <v>215568</v>
      </c>
      <c r="C7" s="10">
        <f>C8+C20+C24</f>
        <v>143883</v>
      </c>
      <c r="D7" s="10">
        <f>D8+D20+D24</f>
        <v>172432</v>
      </c>
      <c r="E7" s="10">
        <f>E8+E20+E24</f>
        <v>28058</v>
      </c>
      <c r="F7" s="10">
        <f aca="true" t="shared" si="0" ref="F7:M7">F8+F20+F24</f>
        <v>147518</v>
      </c>
      <c r="G7" s="10">
        <f t="shared" si="0"/>
        <v>214168</v>
      </c>
      <c r="H7" s="10">
        <f t="shared" si="0"/>
        <v>184017</v>
      </c>
      <c r="I7" s="10">
        <f t="shared" si="0"/>
        <v>196909</v>
      </c>
      <c r="J7" s="10">
        <f t="shared" si="0"/>
        <v>140178</v>
      </c>
      <c r="K7" s="10">
        <f t="shared" si="0"/>
        <v>180622</v>
      </c>
      <c r="L7" s="10">
        <f t="shared" si="0"/>
        <v>58453</v>
      </c>
      <c r="M7" s="10">
        <f t="shared" si="0"/>
        <v>29515</v>
      </c>
      <c r="N7" s="10">
        <f>+N8+N20+N24</f>
        <v>1711321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93762</v>
      </c>
      <c r="C8" s="12">
        <f>+C9+C12+C16</f>
        <v>66318</v>
      </c>
      <c r="D8" s="12">
        <f>+D9+D12+D16</f>
        <v>83460</v>
      </c>
      <c r="E8" s="12">
        <f>+E9+E12+E16</f>
        <v>12409</v>
      </c>
      <c r="F8" s="12">
        <f aca="true" t="shared" si="1" ref="F8:M8">+F9+F12+F16</f>
        <v>66383</v>
      </c>
      <c r="G8" s="12">
        <f t="shared" si="1"/>
        <v>100628</v>
      </c>
      <c r="H8" s="12">
        <f t="shared" si="1"/>
        <v>87159</v>
      </c>
      <c r="I8" s="12">
        <f t="shared" si="1"/>
        <v>92117</v>
      </c>
      <c r="J8" s="12">
        <f t="shared" si="1"/>
        <v>67870</v>
      </c>
      <c r="K8" s="12">
        <f t="shared" si="1"/>
        <v>85091</v>
      </c>
      <c r="L8" s="12">
        <f t="shared" si="1"/>
        <v>30445</v>
      </c>
      <c r="M8" s="12">
        <f t="shared" si="1"/>
        <v>16066</v>
      </c>
      <c r="N8" s="12">
        <f>SUM(B8:M8)</f>
        <v>801708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12867</v>
      </c>
      <c r="C9" s="14">
        <v>11837</v>
      </c>
      <c r="D9" s="14">
        <v>10201</v>
      </c>
      <c r="E9" s="14">
        <v>1153</v>
      </c>
      <c r="F9" s="14">
        <v>8298</v>
      </c>
      <c r="G9" s="14">
        <v>14975</v>
      </c>
      <c r="H9" s="14">
        <v>16018</v>
      </c>
      <c r="I9" s="14">
        <v>9090</v>
      </c>
      <c r="J9" s="14">
        <v>11343</v>
      </c>
      <c r="K9" s="14">
        <v>9642</v>
      </c>
      <c r="L9" s="14">
        <v>4721</v>
      </c>
      <c r="M9" s="14">
        <v>2131</v>
      </c>
      <c r="N9" s="12">
        <f aca="true" t="shared" si="2" ref="N9:N19">SUM(B9:M9)</f>
        <v>112276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12867</v>
      </c>
      <c r="C10" s="14">
        <f>+C9-C11</f>
        <v>11837</v>
      </c>
      <c r="D10" s="14">
        <f>+D9-D11</f>
        <v>10201</v>
      </c>
      <c r="E10" s="14">
        <f>+E9-E11</f>
        <v>1153</v>
      </c>
      <c r="F10" s="14">
        <f aca="true" t="shared" si="3" ref="F10:M10">+F9-F11</f>
        <v>8298</v>
      </c>
      <c r="G10" s="14">
        <f t="shared" si="3"/>
        <v>14975</v>
      </c>
      <c r="H10" s="14">
        <f t="shared" si="3"/>
        <v>16018</v>
      </c>
      <c r="I10" s="14">
        <f t="shared" si="3"/>
        <v>9090</v>
      </c>
      <c r="J10" s="14">
        <f t="shared" si="3"/>
        <v>11343</v>
      </c>
      <c r="K10" s="14">
        <f t="shared" si="3"/>
        <v>9642</v>
      </c>
      <c r="L10" s="14">
        <f t="shared" si="3"/>
        <v>4721</v>
      </c>
      <c r="M10" s="14">
        <f t="shared" si="3"/>
        <v>2131</v>
      </c>
      <c r="N10" s="12">
        <f t="shared" si="2"/>
        <v>112276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67043</v>
      </c>
      <c r="C12" s="14">
        <f>C13+C14+C15</f>
        <v>45903</v>
      </c>
      <c r="D12" s="14">
        <f>D13+D14+D15</f>
        <v>62297</v>
      </c>
      <c r="E12" s="14">
        <f>E13+E14+E15</f>
        <v>9583</v>
      </c>
      <c r="F12" s="14">
        <f aca="true" t="shared" si="4" ref="F12:M12">F13+F14+F15</f>
        <v>48526</v>
      </c>
      <c r="G12" s="14">
        <f t="shared" si="4"/>
        <v>71938</v>
      </c>
      <c r="H12" s="14">
        <f t="shared" si="4"/>
        <v>60142</v>
      </c>
      <c r="I12" s="14">
        <f t="shared" si="4"/>
        <v>68850</v>
      </c>
      <c r="J12" s="14">
        <f t="shared" si="4"/>
        <v>46754</v>
      </c>
      <c r="K12" s="14">
        <f t="shared" si="4"/>
        <v>61004</v>
      </c>
      <c r="L12" s="14">
        <f t="shared" si="4"/>
        <v>21819</v>
      </c>
      <c r="M12" s="14">
        <f t="shared" si="4"/>
        <v>12066</v>
      </c>
      <c r="N12" s="12">
        <f t="shared" si="2"/>
        <v>575925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31802</v>
      </c>
      <c r="C13" s="14">
        <v>23348</v>
      </c>
      <c r="D13" s="14">
        <v>30045</v>
      </c>
      <c r="E13" s="14">
        <v>4589</v>
      </c>
      <c r="F13" s="14">
        <v>23685</v>
      </c>
      <c r="G13" s="14">
        <v>35339</v>
      </c>
      <c r="H13" s="14">
        <v>30170</v>
      </c>
      <c r="I13" s="14">
        <v>33622</v>
      </c>
      <c r="J13" s="14">
        <v>21435</v>
      </c>
      <c r="K13" s="14">
        <v>27510</v>
      </c>
      <c r="L13" s="14">
        <v>9730</v>
      </c>
      <c r="M13" s="14">
        <v>5206</v>
      </c>
      <c r="N13" s="12">
        <f t="shared" si="2"/>
        <v>276481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33959</v>
      </c>
      <c r="C14" s="14">
        <v>21303</v>
      </c>
      <c r="D14" s="14">
        <v>31297</v>
      </c>
      <c r="E14" s="14">
        <v>4757</v>
      </c>
      <c r="F14" s="14">
        <v>23697</v>
      </c>
      <c r="G14" s="14">
        <v>34279</v>
      </c>
      <c r="H14" s="14">
        <v>28478</v>
      </c>
      <c r="I14" s="14">
        <v>34315</v>
      </c>
      <c r="J14" s="14">
        <v>24379</v>
      </c>
      <c r="K14" s="14">
        <v>32540</v>
      </c>
      <c r="L14" s="14">
        <v>11640</v>
      </c>
      <c r="M14" s="14">
        <v>6638</v>
      </c>
      <c r="N14" s="12">
        <f t="shared" si="2"/>
        <v>287282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1282</v>
      </c>
      <c r="C15" s="14">
        <v>1252</v>
      </c>
      <c r="D15" s="14">
        <v>955</v>
      </c>
      <c r="E15" s="14">
        <v>237</v>
      </c>
      <c r="F15" s="14">
        <v>1144</v>
      </c>
      <c r="G15" s="14">
        <v>2320</v>
      </c>
      <c r="H15" s="14">
        <v>1494</v>
      </c>
      <c r="I15" s="14">
        <v>913</v>
      </c>
      <c r="J15" s="14">
        <v>940</v>
      </c>
      <c r="K15" s="14">
        <v>954</v>
      </c>
      <c r="L15" s="14">
        <v>449</v>
      </c>
      <c r="M15" s="14">
        <v>222</v>
      </c>
      <c r="N15" s="12">
        <f t="shared" si="2"/>
        <v>12162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13852</v>
      </c>
      <c r="C16" s="14">
        <f>C17+C18+C19</f>
        <v>8578</v>
      </c>
      <c r="D16" s="14">
        <f>D17+D18+D19</f>
        <v>10962</v>
      </c>
      <c r="E16" s="14">
        <f>E17+E18+E19</f>
        <v>1673</v>
      </c>
      <c r="F16" s="14">
        <f aca="true" t="shared" si="5" ref="F16:M16">F17+F18+F19</f>
        <v>9559</v>
      </c>
      <c r="G16" s="14">
        <f t="shared" si="5"/>
        <v>13715</v>
      </c>
      <c r="H16" s="14">
        <f t="shared" si="5"/>
        <v>10999</v>
      </c>
      <c r="I16" s="14">
        <f t="shared" si="5"/>
        <v>14177</v>
      </c>
      <c r="J16" s="14">
        <f t="shared" si="5"/>
        <v>9773</v>
      </c>
      <c r="K16" s="14">
        <f t="shared" si="5"/>
        <v>14445</v>
      </c>
      <c r="L16" s="14">
        <f t="shared" si="5"/>
        <v>3905</v>
      </c>
      <c r="M16" s="14">
        <f t="shared" si="5"/>
        <v>1869</v>
      </c>
      <c r="N16" s="12">
        <f t="shared" si="2"/>
        <v>113507</v>
      </c>
    </row>
    <row r="17" spans="1:25" ht="18.75" customHeight="1">
      <c r="A17" s="15" t="s">
        <v>16</v>
      </c>
      <c r="B17" s="14">
        <v>7931</v>
      </c>
      <c r="C17" s="14">
        <v>5234</v>
      </c>
      <c r="D17" s="14">
        <v>5648</v>
      </c>
      <c r="E17" s="14">
        <v>948</v>
      </c>
      <c r="F17" s="14">
        <v>5310</v>
      </c>
      <c r="G17" s="14">
        <v>7630</v>
      </c>
      <c r="H17" s="14">
        <v>6552</v>
      </c>
      <c r="I17" s="14">
        <v>8118</v>
      </c>
      <c r="J17" s="14">
        <v>5441</v>
      </c>
      <c r="K17" s="14">
        <v>7987</v>
      </c>
      <c r="L17" s="14">
        <v>2107</v>
      </c>
      <c r="M17" s="14">
        <v>933</v>
      </c>
      <c r="N17" s="12">
        <f t="shared" si="2"/>
        <v>63839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5492</v>
      </c>
      <c r="C18" s="14">
        <v>2982</v>
      </c>
      <c r="D18" s="14">
        <v>5027</v>
      </c>
      <c r="E18" s="14">
        <v>679</v>
      </c>
      <c r="F18" s="14">
        <v>3917</v>
      </c>
      <c r="G18" s="14">
        <v>5390</v>
      </c>
      <c r="H18" s="14">
        <v>4095</v>
      </c>
      <c r="I18" s="14">
        <v>5816</v>
      </c>
      <c r="J18" s="14">
        <v>4050</v>
      </c>
      <c r="K18" s="14">
        <v>6248</v>
      </c>
      <c r="L18" s="14">
        <v>1704</v>
      </c>
      <c r="M18" s="14">
        <v>901</v>
      </c>
      <c r="N18" s="12">
        <f t="shared" si="2"/>
        <v>46301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429</v>
      </c>
      <c r="C19" s="14">
        <v>362</v>
      </c>
      <c r="D19" s="14">
        <v>287</v>
      </c>
      <c r="E19" s="14">
        <v>46</v>
      </c>
      <c r="F19" s="14">
        <v>332</v>
      </c>
      <c r="G19" s="14">
        <v>695</v>
      </c>
      <c r="H19" s="14">
        <v>352</v>
      </c>
      <c r="I19" s="14">
        <v>243</v>
      </c>
      <c r="J19" s="14">
        <v>282</v>
      </c>
      <c r="K19" s="14">
        <v>210</v>
      </c>
      <c r="L19" s="14">
        <v>94</v>
      </c>
      <c r="M19" s="14">
        <v>35</v>
      </c>
      <c r="N19" s="12">
        <f t="shared" si="2"/>
        <v>3367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48065</v>
      </c>
      <c r="C20" s="18">
        <f>C21+C22+C23</f>
        <v>28009</v>
      </c>
      <c r="D20" s="18">
        <f>D21+D22+D23</f>
        <v>34540</v>
      </c>
      <c r="E20" s="18">
        <f>E21+E22+E23</f>
        <v>5531</v>
      </c>
      <c r="F20" s="18">
        <f aca="true" t="shared" si="6" ref="F20:M20">F21+F22+F23</f>
        <v>29125</v>
      </c>
      <c r="G20" s="18">
        <f t="shared" si="6"/>
        <v>40125</v>
      </c>
      <c r="H20" s="18">
        <f t="shared" si="6"/>
        <v>37761</v>
      </c>
      <c r="I20" s="18">
        <f t="shared" si="6"/>
        <v>47641</v>
      </c>
      <c r="J20" s="18">
        <f t="shared" si="6"/>
        <v>29055</v>
      </c>
      <c r="K20" s="18">
        <f t="shared" si="6"/>
        <v>48293</v>
      </c>
      <c r="L20" s="18">
        <f t="shared" si="6"/>
        <v>14143</v>
      </c>
      <c r="M20" s="18">
        <f t="shared" si="6"/>
        <v>7154</v>
      </c>
      <c r="N20" s="12">
        <f aca="true" t="shared" si="7" ref="N20:N26">SUM(B20:M20)</f>
        <v>369442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26341</v>
      </c>
      <c r="C21" s="14">
        <v>17066</v>
      </c>
      <c r="D21" s="14">
        <v>18770</v>
      </c>
      <c r="E21" s="14">
        <v>3100</v>
      </c>
      <c r="F21" s="14">
        <v>16650</v>
      </c>
      <c r="G21" s="14">
        <v>23137</v>
      </c>
      <c r="H21" s="14">
        <v>22691</v>
      </c>
      <c r="I21" s="14">
        <v>26565</v>
      </c>
      <c r="J21" s="14">
        <v>15743</v>
      </c>
      <c r="K21" s="14">
        <v>25016</v>
      </c>
      <c r="L21" s="14">
        <v>7468</v>
      </c>
      <c r="M21" s="14">
        <v>3592</v>
      </c>
      <c r="N21" s="12">
        <f t="shared" si="7"/>
        <v>206139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21049</v>
      </c>
      <c r="C22" s="14">
        <v>10454</v>
      </c>
      <c r="D22" s="14">
        <v>15386</v>
      </c>
      <c r="E22" s="14">
        <v>2346</v>
      </c>
      <c r="F22" s="14">
        <v>12008</v>
      </c>
      <c r="G22" s="14">
        <v>16237</v>
      </c>
      <c r="H22" s="14">
        <v>14530</v>
      </c>
      <c r="I22" s="14">
        <v>20648</v>
      </c>
      <c r="J22" s="14">
        <v>12864</v>
      </c>
      <c r="K22" s="14">
        <v>22757</v>
      </c>
      <c r="L22" s="14">
        <v>6462</v>
      </c>
      <c r="M22" s="14">
        <v>3465</v>
      </c>
      <c r="N22" s="12">
        <f t="shared" si="7"/>
        <v>158206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675</v>
      </c>
      <c r="C23" s="14">
        <v>489</v>
      </c>
      <c r="D23" s="14">
        <v>384</v>
      </c>
      <c r="E23" s="14">
        <v>85</v>
      </c>
      <c r="F23" s="14">
        <v>467</v>
      </c>
      <c r="G23" s="14">
        <v>751</v>
      </c>
      <c r="H23" s="14">
        <v>540</v>
      </c>
      <c r="I23" s="14">
        <v>428</v>
      </c>
      <c r="J23" s="14">
        <v>448</v>
      </c>
      <c r="K23" s="14">
        <v>520</v>
      </c>
      <c r="L23" s="14">
        <v>213</v>
      </c>
      <c r="M23" s="14">
        <v>97</v>
      </c>
      <c r="N23" s="12">
        <f t="shared" si="7"/>
        <v>5097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73741</v>
      </c>
      <c r="C24" s="14">
        <f>C25+C26</f>
        <v>49556</v>
      </c>
      <c r="D24" s="14">
        <f>D25+D26</f>
        <v>54432</v>
      </c>
      <c r="E24" s="14">
        <f>E25+E26</f>
        <v>10118</v>
      </c>
      <c r="F24" s="14">
        <f aca="true" t="shared" si="8" ref="F24:M24">F25+F26</f>
        <v>52010</v>
      </c>
      <c r="G24" s="14">
        <f t="shared" si="8"/>
        <v>73415</v>
      </c>
      <c r="H24" s="14">
        <f t="shared" si="8"/>
        <v>59097</v>
      </c>
      <c r="I24" s="14">
        <f t="shared" si="8"/>
        <v>57151</v>
      </c>
      <c r="J24" s="14">
        <f t="shared" si="8"/>
        <v>43253</v>
      </c>
      <c r="K24" s="14">
        <f t="shared" si="8"/>
        <v>47238</v>
      </c>
      <c r="L24" s="14">
        <f t="shared" si="8"/>
        <v>13865</v>
      </c>
      <c r="M24" s="14">
        <f t="shared" si="8"/>
        <v>6295</v>
      </c>
      <c r="N24" s="12">
        <f t="shared" si="7"/>
        <v>540171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46</v>
      </c>
      <c r="B25" s="14">
        <v>36270</v>
      </c>
      <c r="C25" s="14">
        <v>27351</v>
      </c>
      <c r="D25" s="14">
        <v>29847</v>
      </c>
      <c r="E25" s="14">
        <v>5882</v>
      </c>
      <c r="F25" s="14">
        <v>28787</v>
      </c>
      <c r="G25" s="14">
        <v>41072</v>
      </c>
      <c r="H25" s="14">
        <v>34077</v>
      </c>
      <c r="I25" s="14">
        <v>27386</v>
      </c>
      <c r="J25" s="14">
        <v>24031</v>
      </c>
      <c r="K25" s="14">
        <v>23264</v>
      </c>
      <c r="L25" s="14">
        <v>6922</v>
      </c>
      <c r="M25" s="14">
        <v>2964</v>
      </c>
      <c r="N25" s="12">
        <f t="shared" si="7"/>
        <v>287853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47</v>
      </c>
      <c r="B26" s="14">
        <v>37471</v>
      </c>
      <c r="C26" s="14">
        <v>22205</v>
      </c>
      <c r="D26" s="14">
        <v>24585</v>
      </c>
      <c r="E26" s="14">
        <v>4236</v>
      </c>
      <c r="F26" s="14">
        <v>23223</v>
      </c>
      <c r="G26" s="14">
        <v>32343</v>
      </c>
      <c r="H26" s="14">
        <v>25020</v>
      </c>
      <c r="I26" s="14">
        <v>29765</v>
      </c>
      <c r="J26" s="14">
        <v>19222</v>
      </c>
      <c r="K26" s="14">
        <v>23974</v>
      </c>
      <c r="L26" s="14">
        <v>6943</v>
      </c>
      <c r="M26" s="14">
        <v>3331</v>
      </c>
      <c r="N26" s="12">
        <f t="shared" si="7"/>
        <v>252318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48</v>
      </c>
      <c r="B28" s="23">
        <f>B29+B30</f>
        <v>2.02300546</v>
      </c>
      <c r="C28" s="23">
        <f aca="true" t="shared" si="9" ref="C28:M28">C29+C30</f>
        <v>1.9545305</v>
      </c>
      <c r="D28" s="23">
        <f t="shared" si="9"/>
        <v>1.80925005</v>
      </c>
      <c r="E28" s="23">
        <f t="shared" si="9"/>
        <v>2.5138184</v>
      </c>
      <c r="F28" s="23">
        <f t="shared" si="9"/>
        <v>2.1126420500000003</v>
      </c>
      <c r="G28" s="23">
        <f t="shared" si="9"/>
        <v>1.6754</v>
      </c>
      <c r="H28" s="23">
        <f t="shared" si="9"/>
        <v>1.9608999999999999</v>
      </c>
      <c r="I28" s="23">
        <f t="shared" si="9"/>
        <v>1.9139118</v>
      </c>
      <c r="J28" s="23">
        <f t="shared" si="9"/>
        <v>2.1555343000000002</v>
      </c>
      <c r="K28" s="23">
        <f t="shared" si="9"/>
        <v>2.06064976</v>
      </c>
      <c r="L28" s="23">
        <f t="shared" si="9"/>
        <v>2.44653143</v>
      </c>
      <c r="M28" s="23">
        <f t="shared" si="9"/>
        <v>2.39697856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49</v>
      </c>
      <c r="B29" s="23">
        <v>2.0292</v>
      </c>
      <c r="C29" s="23">
        <v>1.9604</v>
      </c>
      <c r="D29" s="23">
        <v>1.8148</v>
      </c>
      <c r="E29" s="23">
        <v>2.5201</v>
      </c>
      <c r="F29" s="23">
        <v>2.119</v>
      </c>
      <c r="G29" s="23">
        <v>1.6805</v>
      </c>
      <c r="H29" s="23">
        <v>1.9665</v>
      </c>
      <c r="I29" s="23">
        <v>1.9196</v>
      </c>
      <c r="J29" s="23">
        <v>2.1619</v>
      </c>
      <c r="K29" s="23">
        <v>2.0669</v>
      </c>
      <c r="L29" s="23">
        <v>2.4539</v>
      </c>
      <c r="M29" s="23">
        <v>2.4043</v>
      </c>
      <c r="N29" s="24"/>
    </row>
    <row r="30" spans="1:25" ht="18.75" customHeight="1">
      <c r="A30" s="53" t="s">
        <v>50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51</v>
      </c>
      <c r="B32" s="57">
        <f>B33*B34</f>
        <v>3257.0800000000004</v>
      </c>
      <c r="C32" s="57">
        <f aca="true" t="shared" si="10" ref="C32:M32">C33*C34</f>
        <v>2392.52</v>
      </c>
      <c r="D32" s="57">
        <f t="shared" si="10"/>
        <v>2161.4</v>
      </c>
      <c r="E32" s="57">
        <f t="shared" si="10"/>
        <v>646.2800000000001</v>
      </c>
      <c r="F32" s="57">
        <f t="shared" si="10"/>
        <v>2161.4</v>
      </c>
      <c r="G32" s="57">
        <f t="shared" si="10"/>
        <v>2662.1600000000003</v>
      </c>
      <c r="H32" s="57">
        <f t="shared" si="10"/>
        <v>2897.56</v>
      </c>
      <c r="I32" s="57">
        <f t="shared" si="10"/>
        <v>2546.6000000000004</v>
      </c>
      <c r="J32" s="57">
        <f t="shared" si="10"/>
        <v>2118.6</v>
      </c>
      <c r="K32" s="57">
        <f t="shared" si="10"/>
        <v>2602.2400000000002</v>
      </c>
      <c r="L32" s="57">
        <f t="shared" si="10"/>
        <v>1271.16</v>
      </c>
      <c r="M32" s="57">
        <f t="shared" si="10"/>
        <v>719.0400000000001</v>
      </c>
      <c r="N32" s="25">
        <f>SUM(B32:M32)</f>
        <v>25436.04</v>
      </c>
    </row>
    <row r="33" spans="1:25" ht="18.75" customHeight="1">
      <c r="A33" s="53" t="s">
        <v>52</v>
      </c>
      <c r="B33" s="59">
        <v>761</v>
      </c>
      <c r="C33" s="59">
        <v>559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53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54</v>
      </c>
      <c r="B36" s="61">
        <f>B37+B38+B39+B40</f>
        <v>439352.32100128</v>
      </c>
      <c r="C36" s="61">
        <f aca="true" t="shared" si="11" ref="C36:M36">C37+C38+C39+C40</f>
        <v>283616.2319315</v>
      </c>
      <c r="D36" s="61">
        <f t="shared" si="11"/>
        <v>324259.3646216</v>
      </c>
      <c r="E36" s="61">
        <f t="shared" si="11"/>
        <v>71178.99666719999</v>
      </c>
      <c r="F36" s="61">
        <f t="shared" si="11"/>
        <v>313814.12993190007</v>
      </c>
      <c r="G36" s="61">
        <f t="shared" si="11"/>
        <v>361479.2272</v>
      </c>
      <c r="H36" s="61">
        <f t="shared" si="11"/>
        <v>363736.49529999995</v>
      </c>
      <c r="I36" s="61">
        <f t="shared" si="11"/>
        <v>379413.0586262</v>
      </c>
      <c r="J36" s="61">
        <f t="shared" si="11"/>
        <v>304277.0871054</v>
      </c>
      <c r="K36" s="61">
        <f t="shared" si="11"/>
        <v>374800.92095072</v>
      </c>
      <c r="L36" s="61">
        <f t="shared" si="11"/>
        <v>144278.26167779</v>
      </c>
      <c r="M36" s="61">
        <f t="shared" si="11"/>
        <v>71465.86219839999</v>
      </c>
      <c r="N36" s="61">
        <f>N37+N38+N39+N40</f>
        <v>3431671.95721199</v>
      </c>
    </row>
    <row r="37" spans="1:14" ht="18.75" customHeight="1">
      <c r="A37" s="58" t="s">
        <v>55</v>
      </c>
      <c r="B37" s="55">
        <f aca="true" t="shared" si="12" ref="B37:M37">B29*B7</f>
        <v>437430.5856</v>
      </c>
      <c r="C37" s="55">
        <f t="shared" si="12"/>
        <v>282068.2332</v>
      </c>
      <c r="D37" s="55">
        <f t="shared" si="12"/>
        <v>312929.5936</v>
      </c>
      <c r="E37" s="55">
        <f t="shared" si="12"/>
        <v>70708.96579999999</v>
      </c>
      <c r="F37" s="55">
        <f t="shared" si="12"/>
        <v>312590.64200000005</v>
      </c>
      <c r="G37" s="55">
        <f t="shared" si="12"/>
        <v>359909.324</v>
      </c>
      <c r="H37" s="55">
        <f t="shared" si="12"/>
        <v>361869.43049999996</v>
      </c>
      <c r="I37" s="55">
        <f t="shared" si="12"/>
        <v>377986.5164</v>
      </c>
      <c r="J37" s="55">
        <f t="shared" si="12"/>
        <v>303050.81820000004</v>
      </c>
      <c r="K37" s="55">
        <f t="shared" si="12"/>
        <v>373327.6118</v>
      </c>
      <c r="L37" s="55">
        <f t="shared" si="12"/>
        <v>143437.8167</v>
      </c>
      <c r="M37" s="55">
        <f t="shared" si="12"/>
        <v>70962.9145</v>
      </c>
      <c r="N37" s="57">
        <f>SUM(B37:M37)</f>
        <v>3406272.4523</v>
      </c>
    </row>
    <row r="38" spans="1:14" ht="18.75" customHeight="1">
      <c r="A38" s="58" t="s">
        <v>56</v>
      </c>
      <c r="B38" s="55">
        <f aca="true" t="shared" si="13" ref="B38:M38">B30*B7</f>
        <v>-1335.34459872</v>
      </c>
      <c r="C38" s="55">
        <f t="shared" si="13"/>
        <v>-844.5212684999999</v>
      </c>
      <c r="D38" s="55">
        <f t="shared" si="13"/>
        <v>-956.9889784</v>
      </c>
      <c r="E38" s="55">
        <f t="shared" si="13"/>
        <v>-176.2491328</v>
      </c>
      <c r="F38" s="55">
        <f t="shared" si="13"/>
        <v>-937.9120681</v>
      </c>
      <c r="G38" s="55">
        <f t="shared" si="13"/>
        <v>-1092.2568</v>
      </c>
      <c r="H38" s="55">
        <f t="shared" si="13"/>
        <v>-1030.4952</v>
      </c>
      <c r="I38" s="55">
        <f t="shared" si="13"/>
        <v>-1120.0577738</v>
      </c>
      <c r="J38" s="55">
        <f t="shared" si="13"/>
        <v>-892.3310946</v>
      </c>
      <c r="K38" s="55">
        <f t="shared" si="13"/>
        <v>-1128.93084928</v>
      </c>
      <c r="L38" s="55">
        <f t="shared" si="13"/>
        <v>-430.71502221</v>
      </c>
      <c r="M38" s="55">
        <f t="shared" si="13"/>
        <v>-216.0923016</v>
      </c>
      <c r="N38" s="25">
        <f>SUM(B38:M38)</f>
        <v>-10161.895088010002</v>
      </c>
    </row>
    <row r="39" spans="1:14" ht="18.75" customHeight="1">
      <c r="A39" s="58" t="s">
        <v>57</v>
      </c>
      <c r="B39" s="55">
        <f aca="true" t="shared" si="14" ref="B39:M39">B32</f>
        <v>3257.0800000000004</v>
      </c>
      <c r="C39" s="55">
        <f t="shared" si="14"/>
        <v>2392.52</v>
      </c>
      <c r="D39" s="55">
        <f t="shared" si="14"/>
        <v>2161.4</v>
      </c>
      <c r="E39" s="55">
        <f t="shared" si="14"/>
        <v>646.2800000000001</v>
      </c>
      <c r="F39" s="55">
        <f t="shared" si="14"/>
        <v>2161.4</v>
      </c>
      <c r="G39" s="55">
        <f t="shared" si="14"/>
        <v>2662.1600000000003</v>
      </c>
      <c r="H39" s="55">
        <f t="shared" si="14"/>
        <v>2897.56</v>
      </c>
      <c r="I39" s="55">
        <f t="shared" si="14"/>
        <v>2546.6000000000004</v>
      </c>
      <c r="J39" s="55">
        <f t="shared" si="14"/>
        <v>2118.6</v>
      </c>
      <c r="K39" s="55">
        <f t="shared" si="14"/>
        <v>2602.2400000000002</v>
      </c>
      <c r="L39" s="55">
        <f t="shared" si="14"/>
        <v>1271.16</v>
      </c>
      <c r="M39" s="55">
        <f t="shared" si="14"/>
        <v>719.0400000000001</v>
      </c>
      <c r="N39" s="57">
        <f>SUM(B39:M39)</f>
        <v>25436.04</v>
      </c>
    </row>
    <row r="40" spans="1:25" ht="18.75" customHeight="1">
      <c r="A40" s="2" t="s">
        <v>58</v>
      </c>
      <c r="B40" s="55">
        <v>0</v>
      </c>
      <c r="C40" s="55">
        <v>0</v>
      </c>
      <c r="D40" s="55">
        <v>10125.36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7">
        <f>SUM(B40:M40)</f>
        <v>10125.36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59</v>
      </c>
      <c r="B42" s="25">
        <f>+B43+B46+B54+B55</f>
        <v>-48894.6</v>
      </c>
      <c r="C42" s="25">
        <f aca="true" t="shared" si="15" ref="C42:M42">+C43+C46+C54+C55</f>
        <v>-44980.6</v>
      </c>
      <c r="D42" s="25">
        <f t="shared" si="15"/>
        <v>-38763.8</v>
      </c>
      <c r="E42" s="25">
        <f t="shared" si="15"/>
        <v>-4381.4</v>
      </c>
      <c r="F42" s="25">
        <f t="shared" si="15"/>
        <v>-31532.4</v>
      </c>
      <c r="G42" s="25">
        <f t="shared" si="15"/>
        <v>-56905</v>
      </c>
      <c r="H42" s="25">
        <f t="shared" si="15"/>
        <v>-60868.4</v>
      </c>
      <c r="I42" s="25">
        <f t="shared" si="15"/>
        <v>-34542</v>
      </c>
      <c r="J42" s="25">
        <f t="shared" si="15"/>
        <v>-43103.4</v>
      </c>
      <c r="K42" s="25">
        <f t="shared" si="15"/>
        <v>-36639.6</v>
      </c>
      <c r="L42" s="25">
        <f t="shared" si="15"/>
        <v>-17939.8</v>
      </c>
      <c r="M42" s="25">
        <f t="shared" si="15"/>
        <v>-8097.8</v>
      </c>
      <c r="N42" s="25">
        <f>+N43+N46+N54+N55</f>
        <v>-426648.8</v>
      </c>
    </row>
    <row r="43" spans="1:14" ht="18.75" customHeight="1">
      <c r="A43" s="17" t="s">
        <v>60</v>
      </c>
      <c r="B43" s="26">
        <f>B44+B45</f>
        <v>-48894.6</v>
      </c>
      <c r="C43" s="26">
        <f>C44+C45</f>
        <v>-44980.6</v>
      </c>
      <c r="D43" s="26">
        <f>D44+D45</f>
        <v>-38763.8</v>
      </c>
      <c r="E43" s="26">
        <f>E44+E45</f>
        <v>-4381.4</v>
      </c>
      <c r="F43" s="26">
        <f aca="true" t="shared" si="16" ref="F43:M43">F44+F45</f>
        <v>-31532.4</v>
      </c>
      <c r="G43" s="26">
        <f t="shared" si="16"/>
        <v>-56905</v>
      </c>
      <c r="H43" s="26">
        <f t="shared" si="16"/>
        <v>-60868.4</v>
      </c>
      <c r="I43" s="26">
        <f t="shared" si="16"/>
        <v>-34542</v>
      </c>
      <c r="J43" s="26">
        <f t="shared" si="16"/>
        <v>-43103.4</v>
      </c>
      <c r="K43" s="26">
        <f t="shared" si="16"/>
        <v>-36639.6</v>
      </c>
      <c r="L43" s="26">
        <f t="shared" si="16"/>
        <v>-17939.8</v>
      </c>
      <c r="M43" s="26">
        <f t="shared" si="16"/>
        <v>-8097.8</v>
      </c>
      <c r="N43" s="25">
        <f aca="true" t="shared" si="17" ref="N43:N55">SUM(B43:M43)</f>
        <v>-426648.8</v>
      </c>
    </row>
    <row r="44" spans="1:25" ht="18.75" customHeight="1">
      <c r="A44" s="13" t="s">
        <v>61</v>
      </c>
      <c r="B44" s="20">
        <f>ROUND(-B9*$D$3,2)</f>
        <v>-48894.6</v>
      </c>
      <c r="C44" s="20">
        <f>ROUND(-C9*$D$3,2)</f>
        <v>-44980.6</v>
      </c>
      <c r="D44" s="20">
        <f>ROUND(-D9*$D$3,2)</f>
        <v>-38763.8</v>
      </c>
      <c r="E44" s="20">
        <f>ROUND(-E9*$D$3,2)</f>
        <v>-4381.4</v>
      </c>
      <c r="F44" s="20">
        <f aca="true" t="shared" si="18" ref="F44:M44">ROUND(-F9*$D$3,2)</f>
        <v>-31532.4</v>
      </c>
      <c r="G44" s="20">
        <f t="shared" si="18"/>
        <v>-56905</v>
      </c>
      <c r="H44" s="20">
        <f t="shared" si="18"/>
        <v>-60868.4</v>
      </c>
      <c r="I44" s="20">
        <f t="shared" si="18"/>
        <v>-34542</v>
      </c>
      <c r="J44" s="20">
        <f t="shared" si="18"/>
        <v>-43103.4</v>
      </c>
      <c r="K44" s="20">
        <f t="shared" si="18"/>
        <v>-36639.6</v>
      </c>
      <c r="L44" s="20">
        <f t="shared" si="18"/>
        <v>-17939.8</v>
      </c>
      <c r="M44" s="20">
        <f t="shared" si="18"/>
        <v>-8097.8</v>
      </c>
      <c r="N44" s="47">
        <f t="shared" si="17"/>
        <v>-426648.8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62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63</v>
      </c>
      <c r="B46" s="26">
        <f>SUM(B47:B53)</f>
        <v>0</v>
      </c>
      <c r="C46" s="26">
        <f aca="true" t="shared" si="20" ref="C46:M46">SUM(C47:C53)</f>
        <v>0</v>
      </c>
      <c r="D46" s="26">
        <f t="shared" si="20"/>
        <v>0</v>
      </c>
      <c r="E46" s="26">
        <f t="shared" si="20"/>
        <v>0</v>
      </c>
      <c r="F46" s="26">
        <f t="shared" si="20"/>
        <v>0</v>
      </c>
      <c r="G46" s="26">
        <f t="shared" si="20"/>
        <v>0</v>
      </c>
      <c r="H46" s="26">
        <f t="shared" si="20"/>
        <v>0</v>
      </c>
      <c r="I46" s="26">
        <f t="shared" si="20"/>
        <v>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>SUM(N47:N53)</f>
        <v>0</v>
      </c>
    </row>
    <row r="47" spans="1:25" ht="18.75" customHeight="1">
      <c r="A47" s="13" t="s">
        <v>64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7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65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66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67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68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69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70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71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7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72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0"/>
    </row>
    <row r="57" spans="1:25" ht="15.75">
      <c r="A57" s="2" t="s">
        <v>73</v>
      </c>
      <c r="B57" s="29">
        <f aca="true" t="shared" si="21" ref="B57:M57">+B36+B42</f>
        <v>390457.72100128</v>
      </c>
      <c r="C57" s="29">
        <f t="shared" si="21"/>
        <v>238635.63193150001</v>
      </c>
      <c r="D57" s="29">
        <f t="shared" si="21"/>
        <v>285495.56462160003</v>
      </c>
      <c r="E57" s="29">
        <f t="shared" si="21"/>
        <v>66797.59666719999</v>
      </c>
      <c r="F57" s="29">
        <f t="shared" si="21"/>
        <v>282281.72993190004</v>
      </c>
      <c r="G57" s="29">
        <f t="shared" si="21"/>
        <v>304574.2272</v>
      </c>
      <c r="H57" s="29">
        <f t="shared" si="21"/>
        <v>302868.0952999999</v>
      </c>
      <c r="I57" s="29">
        <f t="shared" si="21"/>
        <v>344871.0586262</v>
      </c>
      <c r="J57" s="29">
        <f t="shared" si="21"/>
        <v>261173.6871054</v>
      </c>
      <c r="K57" s="29">
        <f t="shared" si="21"/>
        <v>338161.32095072005</v>
      </c>
      <c r="L57" s="29">
        <f t="shared" si="21"/>
        <v>126338.46167779</v>
      </c>
      <c r="M57" s="29">
        <f t="shared" si="21"/>
        <v>63368.06219839999</v>
      </c>
      <c r="N57" s="29">
        <f>SUM(B57:M57)</f>
        <v>3005023.15721199</v>
      </c>
      <c r="O57"/>
      <c r="P57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74</v>
      </c>
      <c r="B60" s="36">
        <f>SUM(B61:B74)</f>
        <v>390457.72000000003</v>
      </c>
      <c r="C60" s="36">
        <f aca="true" t="shared" si="22" ref="C60:M60">SUM(C61:C74)</f>
        <v>238635.63</v>
      </c>
      <c r="D60" s="36">
        <f t="shared" si="22"/>
        <v>285495.56</v>
      </c>
      <c r="E60" s="36">
        <f t="shared" si="22"/>
        <v>66797.6</v>
      </c>
      <c r="F60" s="36">
        <f t="shared" si="22"/>
        <v>282281.73</v>
      </c>
      <c r="G60" s="36">
        <f t="shared" si="22"/>
        <v>304574.22</v>
      </c>
      <c r="H60" s="36">
        <f t="shared" si="22"/>
        <v>302868.08</v>
      </c>
      <c r="I60" s="36">
        <f t="shared" si="22"/>
        <v>344871.06</v>
      </c>
      <c r="J60" s="36">
        <f t="shared" si="22"/>
        <v>261173.69</v>
      </c>
      <c r="K60" s="36">
        <f t="shared" si="22"/>
        <v>338161.32</v>
      </c>
      <c r="L60" s="36">
        <f t="shared" si="22"/>
        <v>126338.46</v>
      </c>
      <c r="M60" s="36">
        <f t="shared" si="22"/>
        <v>63368.06</v>
      </c>
      <c r="N60" s="29">
        <f>SUM(N61:N74)</f>
        <v>3005023.13</v>
      </c>
    </row>
    <row r="61" spans="1:15" ht="18.75" customHeight="1">
      <c r="A61" s="17" t="s">
        <v>75</v>
      </c>
      <c r="B61" s="36">
        <v>73596.44</v>
      </c>
      <c r="C61" s="36">
        <v>69089.98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142686.41999999998</v>
      </c>
      <c r="O61"/>
    </row>
    <row r="62" spans="1:15" ht="18.75" customHeight="1">
      <c r="A62" s="17" t="s">
        <v>76</v>
      </c>
      <c r="B62" s="36">
        <v>316861.28</v>
      </c>
      <c r="C62" s="36">
        <v>169545.65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486406.93000000005</v>
      </c>
      <c r="O62"/>
    </row>
    <row r="63" spans="1:16" ht="18.75" customHeight="1">
      <c r="A63" s="17" t="s">
        <v>77</v>
      </c>
      <c r="B63" s="35">
        <v>0</v>
      </c>
      <c r="C63" s="35">
        <v>0</v>
      </c>
      <c r="D63" s="26">
        <v>285495.56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285495.56</v>
      </c>
      <c r="P63"/>
    </row>
    <row r="64" spans="1:17" ht="18.75" customHeight="1">
      <c r="A64" s="17" t="s">
        <v>78</v>
      </c>
      <c r="B64" s="35">
        <v>0</v>
      </c>
      <c r="C64" s="35">
        <v>0</v>
      </c>
      <c r="D64" s="35">
        <v>0</v>
      </c>
      <c r="E64" s="26">
        <v>66797.6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66797.6</v>
      </c>
      <c r="Q64"/>
    </row>
    <row r="65" spans="1:18" ht="18.75" customHeight="1">
      <c r="A65" s="17" t="s">
        <v>79</v>
      </c>
      <c r="B65" s="35">
        <v>0</v>
      </c>
      <c r="C65" s="35">
        <v>0</v>
      </c>
      <c r="D65" s="35">
        <v>0</v>
      </c>
      <c r="E65" s="35">
        <v>0</v>
      </c>
      <c r="F65" s="26">
        <v>282281.73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282281.73</v>
      </c>
      <c r="R65"/>
    </row>
    <row r="66" spans="1:19" ht="18.75" customHeight="1">
      <c r="A66" s="17" t="s">
        <v>80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304574.22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304574.22</v>
      </c>
      <c r="S66"/>
    </row>
    <row r="67" spans="1:20" ht="18.75" customHeight="1">
      <c r="A67" s="17" t="s">
        <v>81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236218.95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236218.95</v>
      </c>
      <c r="T67"/>
    </row>
    <row r="68" spans="1:20" ht="18.75" customHeight="1">
      <c r="A68" s="17" t="s">
        <v>82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66649.13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66649.13</v>
      </c>
      <c r="T68"/>
    </row>
    <row r="69" spans="1:21" ht="18.75" customHeight="1">
      <c r="A69" s="17" t="s">
        <v>83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344871.06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344871.06</v>
      </c>
      <c r="U69"/>
    </row>
    <row r="70" spans="1:22" ht="18.75" customHeight="1">
      <c r="A70" s="17" t="s">
        <v>84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261173.69</v>
      </c>
      <c r="K70" s="35">
        <v>0</v>
      </c>
      <c r="L70" s="35">
        <v>0</v>
      </c>
      <c r="M70" s="35">
        <v>0</v>
      </c>
      <c r="N70" s="29">
        <f t="shared" si="23"/>
        <v>261173.69</v>
      </c>
      <c r="V70"/>
    </row>
    <row r="71" spans="1:23" ht="18.75" customHeight="1">
      <c r="A71" s="17" t="s">
        <v>85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338161.32</v>
      </c>
      <c r="L71" s="35">
        <v>0</v>
      </c>
      <c r="M71" s="62"/>
      <c r="N71" s="26">
        <f t="shared" si="23"/>
        <v>338161.32</v>
      </c>
      <c r="W71"/>
    </row>
    <row r="72" spans="1:24" ht="18.75" customHeight="1">
      <c r="A72" s="17" t="s">
        <v>86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126338.46</v>
      </c>
      <c r="M72" s="35">
        <v>0</v>
      </c>
      <c r="N72" s="29">
        <f t="shared" si="23"/>
        <v>126338.46</v>
      </c>
      <c r="X72"/>
    </row>
    <row r="73" spans="1:25" ht="18.75" customHeight="1">
      <c r="A73" s="17" t="s">
        <v>87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63368.06</v>
      </c>
      <c r="N73" s="26">
        <f t="shared" si="23"/>
        <v>63368.06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88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89</v>
      </c>
      <c r="B78" s="45">
        <v>2.2922145235169253</v>
      </c>
      <c r="C78" s="45">
        <v>2.2552223912922753</v>
      </c>
      <c r="D78" s="45">
        <v>0</v>
      </c>
      <c r="E78" s="45">
        <v>0</v>
      </c>
      <c r="F78" s="35">
        <v>0</v>
      </c>
      <c r="G78" s="35">
        <v>0</v>
      </c>
      <c r="H78" s="45">
        <v>0</v>
      </c>
      <c r="I78" s="45">
        <v>0</v>
      </c>
      <c r="J78" s="45">
        <v>0</v>
      </c>
      <c r="K78" s="35">
        <v>0</v>
      </c>
      <c r="L78" s="45">
        <v>0</v>
      </c>
      <c r="M78" s="45">
        <v>0</v>
      </c>
      <c r="N78" s="29"/>
      <c r="O78"/>
    </row>
    <row r="79" spans="1:15" ht="18.75" customHeight="1">
      <c r="A79" s="17" t="s">
        <v>90</v>
      </c>
      <c r="B79" s="45">
        <v>1.987505155648517</v>
      </c>
      <c r="C79" s="45">
        <v>1.8763189980439234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6" ht="18.75" customHeight="1">
      <c r="A80" s="17" t="s">
        <v>91</v>
      </c>
      <c r="B80" s="45">
        <v>0</v>
      </c>
      <c r="C80" s="45">
        <v>0</v>
      </c>
      <c r="D80" s="22">
        <f>(D$37+D$38+D$39)/D$7</f>
        <v>1.8217848463255082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6"/>
      <c r="P80"/>
    </row>
    <row r="81" spans="1:17" ht="18.75" customHeight="1">
      <c r="A81" s="17" t="s">
        <v>92</v>
      </c>
      <c r="B81" s="45">
        <v>0</v>
      </c>
      <c r="C81" s="45">
        <v>0</v>
      </c>
      <c r="D81" s="45">
        <v>0</v>
      </c>
      <c r="E81" s="22">
        <f>(E$37+E$38+E$39)/E$7</f>
        <v>2.53685211587426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9"/>
      <c r="Q81"/>
    </row>
    <row r="82" spans="1:18" ht="18.75" customHeight="1">
      <c r="A82" s="17" t="s">
        <v>93</v>
      </c>
      <c r="B82" s="45">
        <v>0</v>
      </c>
      <c r="C82" s="45">
        <v>0</v>
      </c>
      <c r="D82" s="45">
        <v>0</v>
      </c>
      <c r="E82" s="45">
        <v>0</v>
      </c>
      <c r="F82" s="45">
        <f>(F$37+F$38+F$39)/F$7</f>
        <v>2.1272938213092645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6"/>
      <c r="R82"/>
    </row>
    <row r="83" spans="1:19" ht="18.75" customHeight="1">
      <c r="A83" s="17" t="s">
        <v>94</v>
      </c>
      <c r="B83" s="45">
        <v>0</v>
      </c>
      <c r="C83" s="45">
        <v>0</v>
      </c>
      <c r="D83" s="45">
        <v>0</v>
      </c>
      <c r="E83" s="45">
        <v>0</v>
      </c>
      <c r="F83" s="35">
        <v>0</v>
      </c>
      <c r="G83" s="45">
        <f>(G$37+G$38+G$39)/G$7</f>
        <v>1.6878302416794293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9"/>
      <c r="S83"/>
    </row>
    <row r="84" spans="1:20" ht="18.75" customHeight="1">
      <c r="A84" s="17" t="s">
        <v>95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35">
        <v>0</v>
      </c>
      <c r="H84" s="45">
        <v>1.9867337612893674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T84"/>
    </row>
    <row r="85" spans="1:20" ht="18.75" customHeight="1">
      <c r="A85" s="17" t="s">
        <v>96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1.9427248458985298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1" ht="18.75" customHeight="1">
      <c r="A86" s="17" t="s">
        <v>97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0</v>
      </c>
      <c r="I86" s="45">
        <f>(I$37+I$38+I$39)/I$7</f>
        <v>1.926844677623674</v>
      </c>
      <c r="J86" s="45">
        <v>0</v>
      </c>
      <c r="K86" s="35">
        <v>0</v>
      </c>
      <c r="L86" s="45">
        <v>0</v>
      </c>
      <c r="M86" s="45">
        <v>0</v>
      </c>
      <c r="N86" s="26"/>
      <c r="U86"/>
    </row>
    <row r="87" spans="1:22" ht="18.75" customHeight="1">
      <c r="A87" s="17" t="s">
        <v>98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v>0</v>
      </c>
      <c r="J87" s="45">
        <f>(J$37+J$38+J$39)/J$7</f>
        <v>2.170647941227582</v>
      </c>
      <c r="K87" s="35">
        <v>0</v>
      </c>
      <c r="L87" s="45">
        <v>0</v>
      </c>
      <c r="M87" s="45">
        <v>0</v>
      </c>
      <c r="N87" s="29"/>
      <c r="V87"/>
    </row>
    <row r="88" spans="1:23" ht="18.75" customHeight="1">
      <c r="A88" s="17" t="s">
        <v>99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v>0</v>
      </c>
      <c r="K88" s="22">
        <f>(K$37+K$38+K$39)/K$7</f>
        <v>2.0750568643394494</v>
      </c>
      <c r="L88" s="45">
        <v>0</v>
      </c>
      <c r="M88" s="45">
        <v>0</v>
      </c>
      <c r="N88" s="26"/>
      <c r="W88"/>
    </row>
    <row r="89" spans="1:24" ht="18.75" customHeight="1">
      <c r="A89" s="17" t="s">
        <v>100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45">
        <v>0</v>
      </c>
      <c r="L89" s="45">
        <f>(L$37+L$38+L$39)/L$7</f>
        <v>2.4682781324789147</v>
      </c>
      <c r="M89" s="45">
        <v>0</v>
      </c>
      <c r="N89" s="63"/>
      <c r="X89"/>
    </row>
    <row r="90" spans="1:25" ht="18.75" customHeight="1">
      <c r="A90" s="34" t="s">
        <v>101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50">
        <f>(M$37+M$38+M$39)/M$7</f>
        <v>2.4213404099068265</v>
      </c>
      <c r="N90" s="51"/>
      <c r="Y90"/>
    </row>
    <row r="91" ht="21" customHeight="1">
      <c r="A91" s="40" t="s">
        <v>45</v>
      </c>
    </row>
    <row r="94" ht="14.25">
      <c r="B94" s="41"/>
    </row>
    <row r="95" ht="14.25">
      <c r="H95" s="42"/>
    </row>
    <row r="96" ht="14.25"/>
    <row r="97" spans="8:11" ht="14.25">
      <c r="H97" s="43"/>
      <c r="I97" s="44"/>
      <c r="J97" s="44"/>
      <c r="K97" s="44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2016-09-27T18:19:20Z</dcterms:modified>
  <cp:category/>
  <cp:version/>
  <cp:contentType/>
  <cp:contentStatus/>
</cp:coreProperties>
</file>