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<sst xmlns="http://schemas.openxmlformats.org/spreadsheetml/2006/main" count="105" uniqueCount="103">
  <si>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</si>
  <si>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</si>
  <si>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</si>
  <si>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</si>
  <si>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</si>
  <si>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</si>
  <si>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</si>
  <si>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</si>
  <si>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</si>
  <si>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</si>
  <si>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</si>
  <si>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</si>
  <si>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</si>
  <si>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</si>
  <si>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</si>
  <si>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</si>
  <si>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</si>
  <si>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</si>
  <si>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</si>
  <si>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</si>
  <si>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</si>
  <si>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</si>
  <si>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</si>
  <si>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</si>
  <si>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</si>
  <si>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</si>
  <si>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</si>
  <si>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</si>
  <si>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</si>
  <si>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</si>
  <si>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</si>
  <si>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</si>
  <si>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</si>
  <si>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</si>
  <si>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</si>
  <si>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</si>
  <si>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</si>
  <si>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</si>
  <si>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</si>
  <si>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</si>
  <si>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</si>
  <si>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</si>
  <si>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</si>
  <si>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</si>
  <si>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</si>
  <si>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</si>
  <si>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</si>
  <si>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</si>
  <si>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</si>
  <si>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</si>
  <si>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</si>
  <si>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</si>
  <si>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</si>
  <si>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</si>
  <si>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</si>
  <si>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</si>
  <si>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</si>
  <si>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</si>
  <si>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</si>
  <si>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</si>
  <si>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</si>
  <si>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</si>
  <si>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</si>
  <si>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</si>
  <si>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</si>
  <si>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</si>
  <si>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</si>
  <si>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</si>
  <si>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</si>
  <si>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</si>
  <si>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</si>
  <si>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</si>
  <si>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</si>
  <si>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</si>
  <si>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</si>
  <si>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</si>
  <si>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</si>
  <si>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</si>
  <si>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</si>
  <si>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</si>
  <si>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</si>
  <si>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</si>
  <si>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</si>
  <si>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</si>
  <si>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</si>
  <si>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</si>
  <si>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</si>
  <si>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</si>
  <si>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</si>
  <si>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</si>
  <si>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</si>
  <si>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</si>
  <si>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</si>
  <si>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</si>
  <si>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</si>
  <si>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</si>
  <si>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</si>
  <si>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</si>
  <si>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</si>
  <si>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</si>
  <si>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</si>
  <si>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</si>
  <si>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21/09/16 - VENCIMENTO 03/10/16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</si>
</sst>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534070</v>
      </c>
      <c r="C7" s="10">
        <f>C8+C20+C24</f>
        <v>392474</v>
      </c>
      <c r="D7" s="10">
        <f>D8+D20+D24</f>
        <v>392735</v>
      </c>
      <c r="E7" s="10">
        <f>E8+E20+E24</f>
        <v>60190</v>
      </c>
      <c r="F7" s="10">
        <f aca="true" t="shared" si="0" ref="F7:M7">F8+F20+F24</f>
        <v>343208</v>
      </c>
      <c r="G7" s="10">
        <f t="shared" si="0"/>
        <v>538558</v>
      </c>
      <c r="H7" s="10">
        <f t="shared" si="0"/>
        <v>492352</v>
      </c>
      <c r="I7" s="10">
        <f t="shared" si="0"/>
        <v>435716</v>
      </c>
      <c r="J7" s="10">
        <f t="shared" si="0"/>
        <v>314098</v>
      </c>
      <c r="K7" s="10">
        <f t="shared" si="0"/>
        <v>383359</v>
      </c>
      <c r="L7" s="10">
        <f t="shared" si="0"/>
        <v>157260</v>
      </c>
      <c r="M7" s="10">
        <f t="shared" si="0"/>
        <v>93399</v>
      </c>
      <c r="N7" s="10">
        <f>+N8+N20+N24</f>
        <v>4137419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223182</v>
      </c>
      <c r="C8" s="12">
        <f>+C9+C12+C16</f>
        <v>176667</v>
      </c>
      <c r="D8" s="12">
        <f>+D9+D12+D16</f>
        <v>193036</v>
      </c>
      <c r="E8" s="12">
        <f>+E9+E12+E16</f>
        <v>27167</v>
      </c>
      <c r="F8" s="12">
        <f aca="true" t="shared" si="1" ref="F8:M8">+F9+F12+F16</f>
        <v>152256</v>
      </c>
      <c r="G8" s="12">
        <f t="shared" si="1"/>
        <v>250696</v>
      </c>
      <c r="H8" s="12">
        <f t="shared" si="1"/>
        <v>225958</v>
      </c>
      <c r="I8" s="12">
        <f t="shared" si="1"/>
        <v>203671</v>
      </c>
      <c r="J8" s="12">
        <f t="shared" si="1"/>
        <v>147529</v>
      </c>
      <c r="K8" s="12">
        <f t="shared" si="1"/>
        <v>169353</v>
      </c>
      <c r="L8" s="12">
        <f t="shared" si="1"/>
        <v>79361</v>
      </c>
      <c r="M8" s="12">
        <f t="shared" si="1"/>
        <v>49195</v>
      </c>
      <c r="N8" s="12">
        <f>SUM(B8:M8)</f>
        <v>1898071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18598</v>
      </c>
      <c r="C9" s="14">
        <v>19055</v>
      </c>
      <c r="D9" s="14">
        <v>12851</v>
      </c>
      <c r="E9" s="14">
        <v>1625</v>
      </c>
      <c r="F9" s="14">
        <v>11034</v>
      </c>
      <c r="G9" s="14">
        <v>20333</v>
      </c>
      <c r="H9" s="14">
        <v>25366</v>
      </c>
      <c r="I9" s="14">
        <v>11421</v>
      </c>
      <c r="J9" s="14">
        <v>16028</v>
      </c>
      <c r="K9" s="14">
        <v>11925</v>
      </c>
      <c r="L9" s="14">
        <v>8250</v>
      </c>
      <c r="M9" s="14">
        <v>5586</v>
      </c>
      <c r="N9" s="12">
        <f aca="true" t="shared" si="2" ref="N9:N19">SUM(B9:M9)</f>
        <v>162072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18598</v>
      </c>
      <c r="C10" s="14">
        <f>+C9-C11</f>
        <v>19055</v>
      </c>
      <c r="D10" s="14">
        <f>+D9-D11</f>
        <v>12851</v>
      </c>
      <c r="E10" s="14">
        <f>+E9-E11</f>
        <v>1625</v>
      </c>
      <c r="F10" s="14">
        <f aca="true" t="shared" si="3" ref="F10:M10">+F9-F11</f>
        <v>11034</v>
      </c>
      <c r="G10" s="14">
        <f t="shared" si="3"/>
        <v>20333</v>
      </c>
      <c r="H10" s="14">
        <f t="shared" si="3"/>
        <v>25366</v>
      </c>
      <c r="I10" s="14">
        <f t="shared" si="3"/>
        <v>11421</v>
      </c>
      <c r="J10" s="14">
        <f t="shared" si="3"/>
        <v>16028</v>
      </c>
      <c r="K10" s="14">
        <f t="shared" si="3"/>
        <v>11925</v>
      </c>
      <c r="L10" s="14">
        <f t="shared" si="3"/>
        <v>8250</v>
      </c>
      <c r="M10" s="14">
        <f t="shared" si="3"/>
        <v>5586</v>
      </c>
      <c r="N10" s="12">
        <f t="shared" si="2"/>
        <v>162072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172426</v>
      </c>
      <c r="C12" s="14">
        <f>C13+C14+C15</f>
        <v>135943</v>
      </c>
      <c r="D12" s="14">
        <f>D13+D14+D15</f>
        <v>156372</v>
      </c>
      <c r="E12" s="14">
        <f>E13+E14+E15</f>
        <v>22161</v>
      </c>
      <c r="F12" s="14">
        <f aca="true" t="shared" si="4" ref="F12:M12">F13+F14+F15</f>
        <v>120717</v>
      </c>
      <c r="G12" s="14">
        <f t="shared" si="4"/>
        <v>196422</v>
      </c>
      <c r="H12" s="14">
        <f t="shared" si="4"/>
        <v>171654</v>
      </c>
      <c r="I12" s="14">
        <f t="shared" si="4"/>
        <v>162583</v>
      </c>
      <c r="J12" s="14">
        <f t="shared" si="4"/>
        <v>111665</v>
      </c>
      <c r="K12" s="14">
        <f t="shared" si="4"/>
        <v>130346</v>
      </c>
      <c r="L12" s="14">
        <f t="shared" si="4"/>
        <v>61309</v>
      </c>
      <c r="M12" s="14">
        <f t="shared" si="4"/>
        <v>38439</v>
      </c>
      <c r="N12" s="12">
        <f t="shared" si="2"/>
        <v>1480037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84123</v>
      </c>
      <c r="C13" s="14">
        <v>67820</v>
      </c>
      <c r="D13" s="14">
        <v>76042</v>
      </c>
      <c r="E13" s="14">
        <v>10835</v>
      </c>
      <c r="F13" s="14">
        <v>57881</v>
      </c>
      <c r="G13" s="14">
        <v>96502</v>
      </c>
      <c r="H13" s="14">
        <v>88043</v>
      </c>
      <c r="I13" s="14">
        <v>82308</v>
      </c>
      <c r="J13" s="14">
        <v>54158</v>
      </c>
      <c r="K13" s="14">
        <v>62688</v>
      </c>
      <c r="L13" s="14">
        <v>29223</v>
      </c>
      <c r="M13" s="14">
        <v>17919</v>
      </c>
      <c r="N13" s="12">
        <f t="shared" si="2"/>
        <v>727542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82843</v>
      </c>
      <c r="C14" s="14">
        <v>61388</v>
      </c>
      <c r="D14" s="14">
        <v>76779</v>
      </c>
      <c r="E14" s="14">
        <v>10447</v>
      </c>
      <c r="F14" s="14">
        <v>58222</v>
      </c>
      <c r="G14" s="14">
        <v>90772</v>
      </c>
      <c r="H14" s="14">
        <v>76893</v>
      </c>
      <c r="I14" s="14">
        <v>76985</v>
      </c>
      <c r="J14" s="14">
        <v>53743</v>
      </c>
      <c r="K14" s="14">
        <v>64056</v>
      </c>
      <c r="L14" s="14">
        <v>29734</v>
      </c>
      <c r="M14" s="14">
        <v>19470</v>
      </c>
      <c r="N14" s="12">
        <f t="shared" si="2"/>
        <v>701332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5460</v>
      </c>
      <c r="C15" s="14">
        <v>6735</v>
      </c>
      <c r="D15" s="14">
        <v>3551</v>
      </c>
      <c r="E15" s="14">
        <v>879</v>
      </c>
      <c r="F15" s="14">
        <v>4614</v>
      </c>
      <c r="G15" s="14">
        <v>9148</v>
      </c>
      <c r="H15" s="14">
        <v>6718</v>
      </c>
      <c r="I15" s="14">
        <v>3290</v>
      </c>
      <c r="J15" s="14">
        <v>3764</v>
      </c>
      <c r="K15" s="14">
        <v>3602</v>
      </c>
      <c r="L15" s="14">
        <v>2352</v>
      </c>
      <c r="M15" s="14">
        <v>1050</v>
      </c>
      <c r="N15" s="12">
        <f t="shared" si="2"/>
        <v>51163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32158</v>
      </c>
      <c r="C16" s="14">
        <f>C17+C18+C19</f>
        <v>21669</v>
      </c>
      <c r="D16" s="14">
        <f>D17+D18+D19</f>
        <v>23813</v>
      </c>
      <c r="E16" s="14">
        <f>E17+E18+E19</f>
        <v>3381</v>
      </c>
      <c r="F16" s="14">
        <f aca="true" t="shared" si="5" ref="F16:M16">F17+F18+F19</f>
        <v>20505</v>
      </c>
      <c r="G16" s="14">
        <f t="shared" si="5"/>
        <v>33941</v>
      </c>
      <c r="H16" s="14">
        <f t="shared" si="5"/>
        <v>28938</v>
      </c>
      <c r="I16" s="14">
        <f t="shared" si="5"/>
        <v>29667</v>
      </c>
      <c r="J16" s="14">
        <f t="shared" si="5"/>
        <v>19836</v>
      </c>
      <c r="K16" s="14">
        <f t="shared" si="5"/>
        <v>27082</v>
      </c>
      <c r="L16" s="14">
        <f t="shared" si="5"/>
        <v>9802</v>
      </c>
      <c r="M16" s="14">
        <f t="shared" si="5"/>
        <v>5170</v>
      </c>
      <c r="N16" s="12">
        <f t="shared" si="2"/>
        <v>255962</v>
      </c>
    </row>
    <row r="17" spans="1:25" ht="18.75" customHeight="1">
      <c r="A17" s="15" t="s">
        <v>16</v>
      </c>
      <c r="B17" s="14">
        <v>17804</v>
      </c>
      <c r="C17" s="14">
        <v>13020</v>
      </c>
      <c r="D17" s="14">
        <v>12041</v>
      </c>
      <c r="E17" s="14">
        <v>1910</v>
      </c>
      <c r="F17" s="14">
        <v>11275</v>
      </c>
      <c r="G17" s="14">
        <v>19045</v>
      </c>
      <c r="H17" s="14">
        <v>16537</v>
      </c>
      <c r="I17" s="14">
        <v>17116</v>
      </c>
      <c r="J17" s="14">
        <v>11281</v>
      </c>
      <c r="K17" s="14">
        <v>15312</v>
      </c>
      <c r="L17" s="14">
        <v>5727</v>
      </c>
      <c r="M17" s="14">
        <v>2874</v>
      </c>
      <c r="N17" s="12">
        <f t="shared" si="2"/>
        <v>143942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13035</v>
      </c>
      <c r="C18" s="14">
        <v>7213</v>
      </c>
      <c r="D18" s="14">
        <v>10976</v>
      </c>
      <c r="E18" s="14">
        <v>1309</v>
      </c>
      <c r="F18" s="14">
        <v>8049</v>
      </c>
      <c r="G18" s="14">
        <v>12688</v>
      </c>
      <c r="H18" s="14">
        <v>10949</v>
      </c>
      <c r="I18" s="14">
        <v>11805</v>
      </c>
      <c r="J18" s="14">
        <v>7766</v>
      </c>
      <c r="K18" s="14">
        <v>11019</v>
      </c>
      <c r="L18" s="14">
        <v>3721</v>
      </c>
      <c r="M18" s="14">
        <v>2126</v>
      </c>
      <c r="N18" s="12">
        <f t="shared" si="2"/>
        <v>100656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1319</v>
      </c>
      <c r="C19" s="14">
        <v>1436</v>
      </c>
      <c r="D19" s="14">
        <v>796</v>
      </c>
      <c r="E19" s="14">
        <v>162</v>
      </c>
      <c r="F19" s="14">
        <v>1181</v>
      </c>
      <c r="G19" s="14">
        <v>2208</v>
      </c>
      <c r="H19" s="14">
        <v>1452</v>
      </c>
      <c r="I19" s="14">
        <v>746</v>
      </c>
      <c r="J19" s="14">
        <v>789</v>
      </c>
      <c r="K19" s="14">
        <v>751</v>
      </c>
      <c r="L19" s="14">
        <v>354</v>
      </c>
      <c r="M19" s="14">
        <v>170</v>
      </c>
      <c r="N19" s="12">
        <f t="shared" si="2"/>
        <v>11364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128323</v>
      </c>
      <c r="C20" s="18">
        <f>C21+C22+C23</f>
        <v>80355</v>
      </c>
      <c r="D20" s="18">
        <f>D21+D22+D23</f>
        <v>75112</v>
      </c>
      <c r="E20" s="18">
        <f>E21+E22+E23</f>
        <v>11230</v>
      </c>
      <c r="F20" s="18">
        <f aca="true" t="shared" si="6" ref="F20:M20">F21+F22+F23</f>
        <v>65172</v>
      </c>
      <c r="G20" s="18">
        <f t="shared" si="6"/>
        <v>104533</v>
      </c>
      <c r="H20" s="18">
        <f t="shared" si="6"/>
        <v>110809</v>
      </c>
      <c r="I20" s="18">
        <f t="shared" si="6"/>
        <v>102664</v>
      </c>
      <c r="J20" s="18">
        <f t="shared" si="6"/>
        <v>68229</v>
      </c>
      <c r="K20" s="18">
        <f t="shared" si="6"/>
        <v>103026</v>
      </c>
      <c r="L20" s="18">
        <f t="shared" si="6"/>
        <v>40724</v>
      </c>
      <c r="M20" s="18">
        <f t="shared" si="6"/>
        <v>23364</v>
      </c>
      <c r="N20" s="12">
        <f aca="true" t="shared" si="7" ref="N20:N26">SUM(B20:M20)</f>
        <v>913541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68551</v>
      </c>
      <c r="C21" s="14">
        <v>46415</v>
      </c>
      <c r="D21" s="14">
        <v>41896</v>
      </c>
      <c r="E21" s="14">
        <v>6385</v>
      </c>
      <c r="F21" s="14">
        <v>36058</v>
      </c>
      <c r="G21" s="14">
        <v>59964</v>
      </c>
      <c r="H21" s="14">
        <v>64695</v>
      </c>
      <c r="I21" s="14">
        <v>57897</v>
      </c>
      <c r="J21" s="14">
        <v>37514</v>
      </c>
      <c r="K21" s="14">
        <v>54992</v>
      </c>
      <c r="L21" s="14">
        <v>21717</v>
      </c>
      <c r="M21" s="14">
        <v>12241</v>
      </c>
      <c r="N21" s="12">
        <f t="shared" si="7"/>
        <v>508325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56942</v>
      </c>
      <c r="C22" s="14">
        <v>31477</v>
      </c>
      <c r="D22" s="14">
        <v>31796</v>
      </c>
      <c r="E22" s="14">
        <v>4555</v>
      </c>
      <c r="F22" s="14">
        <v>27352</v>
      </c>
      <c r="G22" s="14">
        <v>41387</v>
      </c>
      <c r="H22" s="14">
        <v>43650</v>
      </c>
      <c r="I22" s="14">
        <v>43008</v>
      </c>
      <c r="J22" s="14">
        <v>29132</v>
      </c>
      <c r="K22" s="14">
        <v>45926</v>
      </c>
      <c r="L22" s="14">
        <v>18041</v>
      </c>
      <c r="M22" s="14">
        <v>10670</v>
      </c>
      <c r="N22" s="12">
        <f t="shared" si="7"/>
        <v>383936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2830</v>
      </c>
      <c r="C23" s="14">
        <v>2463</v>
      </c>
      <c r="D23" s="14">
        <v>1420</v>
      </c>
      <c r="E23" s="14">
        <v>290</v>
      </c>
      <c r="F23" s="14">
        <v>1762</v>
      </c>
      <c r="G23" s="14">
        <v>3182</v>
      </c>
      <c r="H23" s="14">
        <v>2464</v>
      </c>
      <c r="I23" s="14">
        <v>1759</v>
      </c>
      <c r="J23" s="14">
        <v>1583</v>
      </c>
      <c r="K23" s="14">
        <v>2108</v>
      </c>
      <c r="L23" s="14">
        <v>966</v>
      </c>
      <c r="M23" s="14">
        <v>453</v>
      </c>
      <c r="N23" s="12">
        <f t="shared" si="7"/>
        <v>21280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182565</v>
      </c>
      <c r="C24" s="14">
        <f>C25+C26</f>
        <v>135452</v>
      </c>
      <c r="D24" s="14">
        <f>D25+D26</f>
        <v>124587</v>
      </c>
      <c r="E24" s="14">
        <f>E25+E26</f>
        <v>21793</v>
      </c>
      <c r="F24" s="14">
        <f aca="true" t="shared" si="8" ref="F24:M24">F25+F26</f>
        <v>125780</v>
      </c>
      <c r="G24" s="14">
        <f t="shared" si="8"/>
        <v>183329</v>
      </c>
      <c r="H24" s="14">
        <f t="shared" si="8"/>
        <v>155585</v>
      </c>
      <c r="I24" s="14">
        <f t="shared" si="8"/>
        <v>129381</v>
      </c>
      <c r="J24" s="14">
        <f t="shared" si="8"/>
        <v>98340</v>
      </c>
      <c r="K24" s="14">
        <f t="shared" si="8"/>
        <v>110980</v>
      </c>
      <c r="L24" s="14">
        <f t="shared" si="8"/>
        <v>37175</v>
      </c>
      <c r="M24" s="14">
        <f t="shared" si="8"/>
        <v>20840</v>
      </c>
      <c r="N24" s="12">
        <f t="shared" si="7"/>
        <v>1325807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75561</v>
      </c>
      <c r="C25" s="14">
        <v>62688</v>
      </c>
      <c r="D25" s="14">
        <v>56621</v>
      </c>
      <c r="E25" s="14">
        <v>10959</v>
      </c>
      <c r="F25" s="14">
        <v>57253</v>
      </c>
      <c r="G25" s="14">
        <v>87321</v>
      </c>
      <c r="H25" s="14">
        <v>76684</v>
      </c>
      <c r="I25" s="14">
        <v>53065</v>
      </c>
      <c r="J25" s="14">
        <v>46366</v>
      </c>
      <c r="K25" s="14">
        <v>46345</v>
      </c>
      <c r="L25" s="14">
        <v>15709</v>
      </c>
      <c r="M25" s="14">
        <v>7743</v>
      </c>
      <c r="N25" s="12">
        <f t="shared" si="7"/>
        <v>596315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107004</v>
      </c>
      <c r="C26" s="14">
        <v>72764</v>
      </c>
      <c r="D26" s="14">
        <v>67966</v>
      </c>
      <c r="E26" s="14">
        <v>10834</v>
      </c>
      <c r="F26" s="14">
        <v>68527</v>
      </c>
      <c r="G26" s="14">
        <v>96008</v>
      </c>
      <c r="H26" s="14">
        <v>78901</v>
      </c>
      <c r="I26" s="14">
        <v>76316</v>
      </c>
      <c r="J26" s="14">
        <v>51974</v>
      </c>
      <c r="K26" s="14">
        <v>64635</v>
      </c>
      <c r="L26" s="14">
        <v>21466</v>
      </c>
      <c r="M26" s="14">
        <v>13097</v>
      </c>
      <c r="N26" s="12">
        <f t="shared" si="7"/>
        <v>729492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1083683.6060222</v>
      </c>
      <c r="C36" s="61">
        <f aca="true" t="shared" si="11" ref="C36:M36">C37+C38+C39+C40</f>
        <v>769494.923457</v>
      </c>
      <c r="D36" s="61">
        <f t="shared" si="11"/>
        <v>722842.57838675</v>
      </c>
      <c r="E36" s="61">
        <f t="shared" si="11"/>
        <v>151953.00949599998</v>
      </c>
      <c r="F36" s="61">
        <f t="shared" si="11"/>
        <v>727237.0526964001</v>
      </c>
      <c r="G36" s="61">
        <f t="shared" si="11"/>
        <v>904962.2332</v>
      </c>
      <c r="H36" s="61">
        <f t="shared" si="11"/>
        <v>968350.5968</v>
      </c>
      <c r="I36" s="61">
        <f t="shared" si="11"/>
        <v>836468.5938487999</v>
      </c>
      <c r="J36" s="61">
        <f t="shared" si="11"/>
        <v>679167.6125614</v>
      </c>
      <c r="K36" s="61">
        <f t="shared" si="11"/>
        <v>792570.87134384</v>
      </c>
      <c r="L36" s="61">
        <f t="shared" si="11"/>
        <v>386012.6926818</v>
      </c>
      <c r="M36" s="61">
        <f t="shared" si="11"/>
        <v>224594.44052544</v>
      </c>
      <c r="N36" s="61">
        <f>N37+N38+N39+N40</f>
        <v>8247338.21101963</v>
      </c>
    </row>
    <row r="37" spans="1:14" ht="18.75" customHeight="1">
      <c r="A37" s="58" t="s">
        <v>55</v>
      </c>
      <c r="B37" s="55">
        <f aca="true" t="shared" si="12" ref="B37:M37">B29*B7</f>
        <v>1083734.844</v>
      </c>
      <c r="C37" s="55">
        <f t="shared" si="12"/>
        <v>769406.0296</v>
      </c>
      <c r="D37" s="55">
        <f t="shared" si="12"/>
        <v>712735.478</v>
      </c>
      <c r="E37" s="55">
        <f t="shared" si="12"/>
        <v>151684.819</v>
      </c>
      <c r="F37" s="55">
        <f t="shared" si="12"/>
        <v>727257.7520000001</v>
      </c>
      <c r="G37" s="55">
        <f t="shared" si="12"/>
        <v>905046.719</v>
      </c>
      <c r="H37" s="55">
        <f t="shared" si="12"/>
        <v>968210.208</v>
      </c>
      <c r="I37" s="55">
        <f t="shared" si="12"/>
        <v>836400.4336</v>
      </c>
      <c r="J37" s="55">
        <f t="shared" si="12"/>
        <v>679048.4662</v>
      </c>
      <c r="K37" s="55">
        <f t="shared" si="12"/>
        <v>792364.7171</v>
      </c>
      <c r="L37" s="55">
        <f t="shared" si="12"/>
        <v>385900.314</v>
      </c>
      <c r="M37" s="55">
        <f t="shared" si="12"/>
        <v>224559.2157</v>
      </c>
      <c r="N37" s="57">
        <f>SUM(B37:M37)</f>
        <v>8236348.996199999</v>
      </c>
    </row>
    <row r="38" spans="1:14" ht="18.75" customHeight="1">
      <c r="A38" s="58" t="s">
        <v>56</v>
      </c>
      <c r="B38" s="55">
        <f aca="true" t="shared" si="13" ref="B38:M38">B30*B7</f>
        <v>-3308.3179778</v>
      </c>
      <c r="C38" s="55">
        <f t="shared" si="13"/>
        <v>-2303.626143</v>
      </c>
      <c r="D38" s="55">
        <f t="shared" si="13"/>
        <v>-2179.65961325</v>
      </c>
      <c r="E38" s="55">
        <f t="shared" si="13"/>
        <v>-378.089504</v>
      </c>
      <c r="F38" s="55">
        <f t="shared" si="13"/>
        <v>-2182.0993036</v>
      </c>
      <c r="G38" s="55">
        <f t="shared" si="13"/>
        <v>-2746.6458000000002</v>
      </c>
      <c r="H38" s="55">
        <f t="shared" si="13"/>
        <v>-2757.1711999999998</v>
      </c>
      <c r="I38" s="55">
        <f t="shared" si="13"/>
        <v>-2478.4397512</v>
      </c>
      <c r="J38" s="55">
        <f t="shared" si="13"/>
        <v>-1999.4536386</v>
      </c>
      <c r="K38" s="55">
        <f t="shared" si="13"/>
        <v>-2396.08575616</v>
      </c>
      <c r="L38" s="55">
        <f t="shared" si="13"/>
        <v>-1158.7813182</v>
      </c>
      <c r="M38" s="55">
        <f t="shared" si="13"/>
        <v>-683.8151745600001</v>
      </c>
      <c r="N38" s="25">
        <f>SUM(B38:M38)</f>
        <v>-24572.185180369997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10125.36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10125.36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-70672.4</v>
      </c>
      <c r="C42" s="25">
        <f aca="true" t="shared" si="15" ref="C42:M42">+C43+C46+C54+C55</f>
        <v>-72409</v>
      </c>
      <c r="D42" s="25">
        <f t="shared" si="15"/>
        <v>-48833.8</v>
      </c>
      <c r="E42" s="25">
        <f t="shared" si="15"/>
        <v>-6175</v>
      </c>
      <c r="F42" s="25">
        <f t="shared" si="15"/>
        <v>-41929.2</v>
      </c>
      <c r="G42" s="25">
        <f t="shared" si="15"/>
        <v>-77265.4</v>
      </c>
      <c r="H42" s="25">
        <f t="shared" si="15"/>
        <v>-96390.8</v>
      </c>
      <c r="I42" s="25">
        <f t="shared" si="15"/>
        <v>-43399.8</v>
      </c>
      <c r="J42" s="25">
        <f t="shared" si="15"/>
        <v>-60906.4</v>
      </c>
      <c r="K42" s="25">
        <f t="shared" si="15"/>
        <v>-45315</v>
      </c>
      <c r="L42" s="25">
        <f t="shared" si="15"/>
        <v>-31350</v>
      </c>
      <c r="M42" s="25">
        <f t="shared" si="15"/>
        <v>-21226.8</v>
      </c>
      <c r="N42" s="25">
        <f>+N43+N46+N54+N55</f>
        <v>-615873.6000000001</v>
      </c>
    </row>
    <row r="43" spans="1:14" ht="18.75" customHeight="1">
      <c r="A43" s="17" t="s">
        <v>60</v>
      </c>
      <c r="B43" s="26">
        <f>B44+B45</f>
        <v>-70672.4</v>
      </c>
      <c r="C43" s="26">
        <f>C44+C45</f>
        <v>-72409</v>
      </c>
      <c r="D43" s="26">
        <f>D44+D45</f>
        <v>-48833.8</v>
      </c>
      <c r="E43" s="26">
        <f>E44+E45</f>
        <v>-6175</v>
      </c>
      <c r="F43" s="26">
        <f aca="true" t="shared" si="16" ref="F43:M43">F44+F45</f>
        <v>-41929.2</v>
      </c>
      <c r="G43" s="26">
        <f t="shared" si="16"/>
        <v>-77265.4</v>
      </c>
      <c r="H43" s="26">
        <f t="shared" si="16"/>
        <v>-96390.8</v>
      </c>
      <c r="I43" s="26">
        <f t="shared" si="16"/>
        <v>-43399.8</v>
      </c>
      <c r="J43" s="26">
        <f t="shared" si="16"/>
        <v>-60906.4</v>
      </c>
      <c r="K43" s="26">
        <f t="shared" si="16"/>
        <v>-45315</v>
      </c>
      <c r="L43" s="26">
        <f t="shared" si="16"/>
        <v>-31350</v>
      </c>
      <c r="M43" s="26">
        <f t="shared" si="16"/>
        <v>-21226.8</v>
      </c>
      <c r="N43" s="25">
        <f aca="true" t="shared" si="17" ref="N43:N55">SUM(B43:M43)</f>
        <v>-615873.6000000001</v>
      </c>
    </row>
    <row r="44" spans="1:25" ht="18.75" customHeight="1">
      <c r="A44" s="13" t="s">
        <v>61</v>
      </c>
      <c r="B44" s="20">
        <f>ROUND(-B9*$D$3,2)</f>
        <v>-70672.4</v>
      </c>
      <c r="C44" s="20">
        <f>ROUND(-C9*$D$3,2)</f>
        <v>-72409</v>
      </c>
      <c r="D44" s="20">
        <f>ROUND(-D9*$D$3,2)</f>
        <v>-48833.8</v>
      </c>
      <c r="E44" s="20">
        <f>ROUND(-E9*$D$3,2)</f>
        <v>-6175</v>
      </c>
      <c r="F44" s="20">
        <f aca="true" t="shared" si="18" ref="F44:M44">ROUND(-F9*$D$3,2)</f>
        <v>-41929.2</v>
      </c>
      <c r="G44" s="20">
        <f t="shared" si="18"/>
        <v>-77265.4</v>
      </c>
      <c r="H44" s="20">
        <f t="shared" si="18"/>
        <v>-96390.8</v>
      </c>
      <c r="I44" s="20">
        <f t="shared" si="18"/>
        <v>-43399.8</v>
      </c>
      <c r="J44" s="20">
        <f t="shared" si="18"/>
        <v>-60906.4</v>
      </c>
      <c r="K44" s="20">
        <f t="shared" si="18"/>
        <v>-45315</v>
      </c>
      <c r="L44" s="20">
        <f t="shared" si="18"/>
        <v>-31350</v>
      </c>
      <c r="M44" s="20">
        <f t="shared" si="18"/>
        <v>-21226.8</v>
      </c>
      <c r="N44" s="47">
        <f t="shared" si="17"/>
        <v>-615873.6000000001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0</v>
      </c>
      <c r="C46" s="26">
        <f aca="true" t="shared" si="20" ref="C46:M46">SUM(C47:C53)</f>
        <v>0</v>
      </c>
      <c r="D46" s="26">
        <f t="shared" si="20"/>
        <v>0</v>
      </c>
      <c r="E46" s="26">
        <f t="shared" si="20"/>
        <v>0</v>
      </c>
      <c r="F46" s="26">
        <f t="shared" si="20"/>
        <v>0</v>
      </c>
      <c r="G46" s="26">
        <f t="shared" si="20"/>
        <v>0</v>
      </c>
      <c r="H46" s="26">
        <f t="shared" si="20"/>
        <v>0</v>
      </c>
      <c r="I46" s="26">
        <f t="shared" si="20"/>
        <v>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>SUM(N47:N53)</f>
        <v>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1013011.2060222001</v>
      </c>
      <c r="C57" s="29">
        <f t="shared" si="21"/>
        <v>697085.923457</v>
      </c>
      <c r="D57" s="29">
        <f t="shared" si="21"/>
        <v>674008.7783867499</v>
      </c>
      <c r="E57" s="29">
        <f t="shared" si="21"/>
        <v>145778.00949599998</v>
      </c>
      <c r="F57" s="29">
        <f t="shared" si="21"/>
        <v>685307.8526964001</v>
      </c>
      <c r="G57" s="29">
        <f t="shared" si="21"/>
        <v>827696.8332</v>
      </c>
      <c r="H57" s="29">
        <f t="shared" si="21"/>
        <v>871959.7968</v>
      </c>
      <c r="I57" s="29">
        <f t="shared" si="21"/>
        <v>793068.7938487999</v>
      </c>
      <c r="J57" s="29">
        <f t="shared" si="21"/>
        <v>618261.2125614</v>
      </c>
      <c r="K57" s="29">
        <f t="shared" si="21"/>
        <v>747255.87134384</v>
      </c>
      <c r="L57" s="29">
        <f t="shared" si="21"/>
        <v>354662.6926818</v>
      </c>
      <c r="M57" s="29">
        <f t="shared" si="21"/>
        <v>203367.64052544002</v>
      </c>
      <c r="N57" s="29">
        <f>SUM(B57:M57)</f>
        <v>7631464.611019628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1013011.21</v>
      </c>
      <c r="C60" s="36">
        <f aca="true" t="shared" si="22" ref="C60:M60">SUM(C61:C74)</f>
        <v>697085.92</v>
      </c>
      <c r="D60" s="36">
        <f t="shared" si="22"/>
        <v>674008.78</v>
      </c>
      <c r="E60" s="36">
        <f t="shared" si="22"/>
        <v>145778.01</v>
      </c>
      <c r="F60" s="36">
        <f t="shared" si="22"/>
        <v>685307.85</v>
      </c>
      <c r="G60" s="36">
        <f t="shared" si="22"/>
        <v>827696.83</v>
      </c>
      <c r="H60" s="36">
        <f t="shared" si="22"/>
        <v>871959.79</v>
      </c>
      <c r="I60" s="36">
        <f t="shared" si="22"/>
        <v>793068.8</v>
      </c>
      <c r="J60" s="36">
        <f t="shared" si="22"/>
        <v>618261.22</v>
      </c>
      <c r="K60" s="36">
        <f t="shared" si="22"/>
        <v>747255.87</v>
      </c>
      <c r="L60" s="36">
        <f t="shared" si="22"/>
        <v>354662.69</v>
      </c>
      <c r="M60" s="36">
        <f t="shared" si="22"/>
        <v>203367.64</v>
      </c>
      <c r="N60" s="29">
        <f>SUM(N61:N74)</f>
        <v>7631464.609999999</v>
      </c>
    </row>
    <row r="61" spans="1:15" ht="18.75" customHeight="1">
      <c r="A61" s="17" t="s">
        <v>75</v>
      </c>
      <c r="B61" s="36">
        <v>200222.13</v>
      </c>
      <c r="C61" s="36">
        <v>205481.41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405703.54000000004</v>
      </c>
      <c r="O61"/>
    </row>
    <row r="62" spans="1:15" ht="18.75" customHeight="1">
      <c r="A62" s="17" t="s">
        <v>76</v>
      </c>
      <c r="B62" s="36">
        <v>812789.08</v>
      </c>
      <c r="C62" s="36">
        <v>491604.51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1304393.5899999999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674008.78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674008.78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145778.01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145778.01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685307.85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685307.85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827696.83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827696.83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676024.73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676024.73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195935.06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195935.06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793068.8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793068.8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618261.22</v>
      </c>
      <c r="K70" s="35">
        <v>0</v>
      </c>
      <c r="L70" s="35">
        <v>0</v>
      </c>
      <c r="M70" s="35">
        <v>0</v>
      </c>
      <c r="N70" s="29">
        <f t="shared" si="23"/>
        <v>618261.22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747255.87</v>
      </c>
      <c r="L71" s="35">
        <v>0</v>
      </c>
      <c r="M71" s="62"/>
      <c r="N71" s="26">
        <f t="shared" si="23"/>
        <v>747255.87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354662.69</v>
      </c>
      <c r="M72" s="35">
        <v>0</v>
      </c>
      <c r="N72" s="29">
        <f t="shared" si="23"/>
        <v>354662.69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203367.64</v>
      </c>
      <c r="N73" s="26">
        <f t="shared" si="23"/>
        <v>203367.64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2.2657307590716895</v>
      </c>
      <c r="C78" s="45">
        <v>2.2306601032093183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1.9786311416491928</v>
      </c>
      <c r="C79" s="45">
        <v>1.8661366861686943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1.8147535065292117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2.524555731782688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2.1189396887496796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1.680343125902874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1.9769913682529783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1.9329405228185215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1.9197564327424284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2.1622793286216404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2.0674377576731993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2.454614604360931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2.4046771434966114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2016-10-03T17:41:17Z</dcterms:modified>
  <cp:category/>
  <cp:version/>
  <cp:contentType/>
  <cp:contentStatus/>
</cp:coreProperties>
</file>