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<sst xmlns="http://schemas.openxmlformats.org/spreadsheetml/2006/main" count="105" uniqueCount="103">
  <si>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</si>
  <si>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</si>
  <si>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</si>
  <si>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</si>
  <si>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</si>
  <si>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</si>
  <si>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</si>
  <si>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</si>
  <si>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</si>
  <si>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</si>
  <si>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</si>
  <si>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</si>
  <si>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</si>
  <si>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</si>
  <si>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</si>
  <si>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</si>
  <si>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</si>
  <si>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</si>
  <si>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</si>
  <si>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</si>
  <si>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</si>
  <si>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</si>
  <si>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</si>
  <si>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</si>
  <si>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</si>
  <si>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</si>
  <si>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</si>
  <si>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</si>
  <si>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</si>
  <si>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</si>
  <si>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</si>
  <si>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</si>
  <si>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</si>
  <si>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</si>
  <si>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</si>
  <si>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</si>
  <si>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</si>
  <si>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</si>
  <si>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</si>
  <si>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</si>
  <si>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</si>
  <si>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</si>
  <si>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</si>
  <si>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</si>
  <si>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</si>
  <si>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</si>
  <si>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</si>
  <si>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</si>
  <si>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</si>
  <si>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</si>
  <si>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</si>
  <si>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</si>
  <si>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</si>
  <si>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</si>
  <si>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</si>
  <si>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</si>
  <si>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</si>
  <si>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</si>
  <si>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</si>
  <si>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</si>
  <si>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</si>
  <si>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</si>
  <si>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</si>
  <si>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</si>
  <si>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</si>
  <si>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</si>
  <si>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</si>
  <si>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</si>
  <si>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</si>
  <si>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</si>
  <si>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</si>
  <si>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</si>
  <si>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</si>
  <si>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</si>
  <si>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</si>
  <si>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</si>
  <si>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</si>
  <si>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</si>
  <si>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</si>
  <si>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</si>
  <si>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</si>
  <si>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</si>
  <si>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</si>
  <si>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</si>
  <si>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</si>
  <si>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</si>
  <si>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</si>
  <si>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</si>
  <si>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</si>
  <si>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</si>
  <si>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</si>
  <si>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</si>
  <si>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</si>
  <si>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</si>
  <si>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</si>
  <si>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</si>
  <si>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</si>
  <si>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</si>
  <si>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</si>
  <si>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</si>
  <si>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</si>
  <si>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</si>
  <si>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22/09/16 - VENCIMENTO 04/10/16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</si>
</sst>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516310</v>
      </c>
      <c r="C7" s="10">
        <f>C8+C20+C24</f>
        <v>385566</v>
      </c>
      <c r="D7" s="10">
        <f>D8+D20+D24</f>
        <v>386144</v>
      </c>
      <c r="E7" s="10">
        <f>E8+E20+E24</f>
        <v>60485</v>
      </c>
      <c r="F7" s="10">
        <f aca="true" t="shared" si="0" ref="F7:M7">F8+F20+F24</f>
        <v>334100</v>
      </c>
      <c r="G7" s="10">
        <f t="shared" si="0"/>
        <v>536163</v>
      </c>
      <c r="H7" s="10">
        <f t="shared" si="0"/>
        <v>488838</v>
      </c>
      <c r="I7" s="10">
        <f t="shared" si="0"/>
        <v>424954</v>
      </c>
      <c r="J7" s="10">
        <f t="shared" si="0"/>
        <v>307561</v>
      </c>
      <c r="K7" s="10">
        <f t="shared" si="0"/>
        <v>374836</v>
      </c>
      <c r="L7" s="10">
        <f t="shared" si="0"/>
        <v>158291</v>
      </c>
      <c r="M7" s="10">
        <f t="shared" si="0"/>
        <v>91737</v>
      </c>
      <c r="N7" s="10">
        <f>+N8+N20+N24</f>
        <v>4064985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220188</v>
      </c>
      <c r="C8" s="12">
        <f>+C9+C12+C16</f>
        <v>176104</v>
      </c>
      <c r="D8" s="12">
        <f>+D9+D12+D16</f>
        <v>191826</v>
      </c>
      <c r="E8" s="12">
        <f>+E9+E12+E16</f>
        <v>27312</v>
      </c>
      <c r="F8" s="12">
        <f aca="true" t="shared" si="1" ref="F8:M8">+F9+F12+F16</f>
        <v>151104</v>
      </c>
      <c r="G8" s="12">
        <f t="shared" si="1"/>
        <v>252670</v>
      </c>
      <c r="H8" s="12">
        <f t="shared" si="1"/>
        <v>225395</v>
      </c>
      <c r="I8" s="12">
        <f t="shared" si="1"/>
        <v>201706</v>
      </c>
      <c r="J8" s="12">
        <f t="shared" si="1"/>
        <v>146270</v>
      </c>
      <c r="K8" s="12">
        <f t="shared" si="1"/>
        <v>167591</v>
      </c>
      <c r="L8" s="12">
        <f t="shared" si="1"/>
        <v>80943</v>
      </c>
      <c r="M8" s="12">
        <f t="shared" si="1"/>
        <v>48640</v>
      </c>
      <c r="N8" s="12">
        <f>SUM(B8:M8)</f>
        <v>1889749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17911</v>
      </c>
      <c r="C9" s="14">
        <v>18555</v>
      </c>
      <c r="D9" s="14">
        <v>12133</v>
      </c>
      <c r="E9" s="14">
        <v>1597</v>
      </c>
      <c r="F9" s="14">
        <v>10404</v>
      </c>
      <c r="G9" s="14">
        <v>20045</v>
      </c>
      <c r="H9" s="14">
        <v>24974</v>
      </c>
      <c r="I9" s="14">
        <v>11209</v>
      </c>
      <c r="J9" s="14">
        <v>15296</v>
      </c>
      <c r="K9" s="14">
        <v>11686</v>
      </c>
      <c r="L9" s="14">
        <v>8463</v>
      </c>
      <c r="M9" s="14">
        <v>5568</v>
      </c>
      <c r="N9" s="12">
        <f aca="true" t="shared" si="2" ref="N9:N19">SUM(B9:M9)</f>
        <v>157841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17911</v>
      </c>
      <c r="C10" s="14">
        <f>+C9-C11</f>
        <v>18555</v>
      </c>
      <c r="D10" s="14">
        <f>+D9-D11</f>
        <v>12133</v>
      </c>
      <c r="E10" s="14">
        <f>+E9-E11</f>
        <v>1597</v>
      </c>
      <c r="F10" s="14">
        <f aca="true" t="shared" si="3" ref="F10:M10">+F9-F11</f>
        <v>10404</v>
      </c>
      <c r="G10" s="14">
        <f t="shared" si="3"/>
        <v>20045</v>
      </c>
      <c r="H10" s="14">
        <f t="shared" si="3"/>
        <v>24974</v>
      </c>
      <c r="I10" s="14">
        <f t="shared" si="3"/>
        <v>11209</v>
      </c>
      <c r="J10" s="14">
        <f t="shared" si="3"/>
        <v>15296</v>
      </c>
      <c r="K10" s="14">
        <f t="shared" si="3"/>
        <v>11686</v>
      </c>
      <c r="L10" s="14">
        <f t="shared" si="3"/>
        <v>8463</v>
      </c>
      <c r="M10" s="14">
        <f t="shared" si="3"/>
        <v>5568</v>
      </c>
      <c r="N10" s="12">
        <f t="shared" si="2"/>
        <v>157841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171091</v>
      </c>
      <c r="C12" s="14">
        <f>C13+C14+C15</f>
        <v>136064</v>
      </c>
      <c r="D12" s="14">
        <f>D13+D14+D15</f>
        <v>156457</v>
      </c>
      <c r="E12" s="14">
        <f>E13+E14+E15</f>
        <v>22406</v>
      </c>
      <c r="F12" s="14">
        <f aca="true" t="shared" si="4" ref="F12:M12">F13+F14+F15</f>
        <v>120389</v>
      </c>
      <c r="G12" s="14">
        <f t="shared" si="4"/>
        <v>198665</v>
      </c>
      <c r="H12" s="14">
        <f t="shared" si="4"/>
        <v>171670</v>
      </c>
      <c r="I12" s="14">
        <f t="shared" si="4"/>
        <v>161425</v>
      </c>
      <c r="J12" s="14">
        <f t="shared" si="4"/>
        <v>111649</v>
      </c>
      <c r="K12" s="14">
        <f t="shared" si="4"/>
        <v>129506</v>
      </c>
      <c r="L12" s="14">
        <f t="shared" si="4"/>
        <v>62498</v>
      </c>
      <c r="M12" s="14">
        <f t="shared" si="4"/>
        <v>38038</v>
      </c>
      <c r="N12" s="12">
        <f t="shared" si="2"/>
        <v>1479858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84504</v>
      </c>
      <c r="C13" s="14">
        <v>68906</v>
      </c>
      <c r="D13" s="14">
        <v>76769</v>
      </c>
      <c r="E13" s="14">
        <v>11185</v>
      </c>
      <c r="F13" s="14">
        <v>58533</v>
      </c>
      <c r="G13" s="14">
        <v>99011</v>
      </c>
      <c r="H13" s="14">
        <v>89064</v>
      </c>
      <c r="I13" s="14">
        <v>82630</v>
      </c>
      <c r="J13" s="14">
        <v>54753</v>
      </c>
      <c r="K13" s="14">
        <v>63326</v>
      </c>
      <c r="L13" s="14">
        <v>30203</v>
      </c>
      <c r="M13" s="14">
        <v>17928</v>
      </c>
      <c r="N13" s="12">
        <f t="shared" si="2"/>
        <v>736812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81310</v>
      </c>
      <c r="C14" s="14">
        <v>60585</v>
      </c>
      <c r="D14" s="14">
        <v>76127</v>
      </c>
      <c r="E14" s="14">
        <v>10370</v>
      </c>
      <c r="F14" s="14">
        <v>57306</v>
      </c>
      <c r="G14" s="14">
        <v>90335</v>
      </c>
      <c r="H14" s="14">
        <v>75989</v>
      </c>
      <c r="I14" s="14">
        <v>75526</v>
      </c>
      <c r="J14" s="14">
        <v>53028</v>
      </c>
      <c r="K14" s="14">
        <v>62594</v>
      </c>
      <c r="L14" s="14">
        <v>30002</v>
      </c>
      <c r="M14" s="14">
        <v>19059</v>
      </c>
      <c r="N14" s="12">
        <f t="shared" si="2"/>
        <v>692231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5277</v>
      </c>
      <c r="C15" s="14">
        <v>6573</v>
      </c>
      <c r="D15" s="14">
        <v>3561</v>
      </c>
      <c r="E15" s="14">
        <v>851</v>
      </c>
      <c r="F15" s="14">
        <v>4550</v>
      </c>
      <c r="G15" s="14">
        <v>9319</v>
      </c>
      <c r="H15" s="14">
        <v>6617</v>
      </c>
      <c r="I15" s="14">
        <v>3269</v>
      </c>
      <c r="J15" s="14">
        <v>3868</v>
      </c>
      <c r="K15" s="14">
        <v>3586</v>
      </c>
      <c r="L15" s="14">
        <v>2293</v>
      </c>
      <c r="M15" s="14">
        <v>1051</v>
      </c>
      <c r="N15" s="12">
        <f t="shared" si="2"/>
        <v>50815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31186</v>
      </c>
      <c r="C16" s="14">
        <f>C17+C18+C19</f>
        <v>21485</v>
      </c>
      <c r="D16" s="14">
        <f>D17+D18+D19</f>
        <v>23236</v>
      </c>
      <c r="E16" s="14">
        <f>E17+E18+E19</f>
        <v>3309</v>
      </c>
      <c r="F16" s="14">
        <f aca="true" t="shared" si="5" ref="F16:M16">F17+F18+F19</f>
        <v>20311</v>
      </c>
      <c r="G16" s="14">
        <f t="shared" si="5"/>
        <v>33960</v>
      </c>
      <c r="H16" s="14">
        <f t="shared" si="5"/>
        <v>28751</v>
      </c>
      <c r="I16" s="14">
        <f t="shared" si="5"/>
        <v>29072</v>
      </c>
      <c r="J16" s="14">
        <f t="shared" si="5"/>
        <v>19325</v>
      </c>
      <c r="K16" s="14">
        <f t="shared" si="5"/>
        <v>26399</v>
      </c>
      <c r="L16" s="14">
        <f t="shared" si="5"/>
        <v>9982</v>
      </c>
      <c r="M16" s="14">
        <f t="shared" si="5"/>
        <v>5034</v>
      </c>
      <c r="N16" s="12">
        <f t="shared" si="2"/>
        <v>252050</v>
      </c>
    </row>
    <row r="17" spans="1:25" ht="18.75" customHeight="1">
      <c r="A17" s="15" t="s">
        <v>16</v>
      </c>
      <c r="B17" s="14">
        <v>17420</v>
      </c>
      <c r="C17" s="14">
        <v>12868</v>
      </c>
      <c r="D17" s="14">
        <v>11625</v>
      </c>
      <c r="E17" s="14">
        <v>1883</v>
      </c>
      <c r="F17" s="14">
        <v>11131</v>
      </c>
      <c r="G17" s="14">
        <v>19148</v>
      </c>
      <c r="H17" s="14">
        <v>16415</v>
      </c>
      <c r="I17" s="14">
        <v>16634</v>
      </c>
      <c r="J17" s="14">
        <v>10800</v>
      </c>
      <c r="K17" s="14">
        <v>14801</v>
      </c>
      <c r="L17" s="14">
        <v>5752</v>
      </c>
      <c r="M17" s="14">
        <v>2768</v>
      </c>
      <c r="N17" s="12">
        <f t="shared" si="2"/>
        <v>141245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12511</v>
      </c>
      <c r="C18" s="14">
        <v>7183</v>
      </c>
      <c r="D18" s="14">
        <v>10816</v>
      </c>
      <c r="E18" s="14">
        <v>1284</v>
      </c>
      <c r="F18" s="14">
        <v>8024</v>
      </c>
      <c r="G18" s="14">
        <v>12649</v>
      </c>
      <c r="H18" s="14">
        <v>10894</v>
      </c>
      <c r="I18" s="14">
        <v>11728</v>
      </c>
      <c r="J18" s="14">
        <v>7792</v>
      </c>
      <c r="K18" s="14">
        <v>10908</v>
      </c>
      <c r="L18" s="14">
        <v>3855</v>
      </c>
      <c r="M18" s="14">
        <v>2098</v>
      </c>
      <c r="N18" s="12">
        <f t="shared" si="2"/>
        <v>99742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1255</v>
      </c>
      <c r="C19" s="14">
        <v>1434</v>
      </c>
      <c r="D19" s="14">
        <v>795</v>
      </c>
      <c r="E19" s="14">
        <v>142</v>
      </c>
      <c r="F19" s="14">
        <v>1156</v>
      </c>
      <c r="G19" s="14">
        <v>2163</v>
      </c>
      <c r="H19" s="14">
        <v>1442</v>
      </c>
      <c r="I19" s="14">
        <v>710</v>
      </c>
      <c r="J19" s="14">
        <v>733</v>
      </c>
      <c r="K19" s="14">
        <v>690</v>
      </c>
      <c r="L19" s="14">
        <v>375</v>
      </c>
      <c r="M19" s="14">
        <v>168</v>
      </c>
      <c r="N19" s="12">
        <f t="shared" si="2"/>
        <v>11063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125644</v>
      </c>
      <c r="C20" s="18">
        <f>C21+C22+C23</f>
        <v>80083</v>
      </c>
      <c r="D20" s="18">
        <f>D21+D22+D23</f>
        <v>74572</v>
      </c>
      <c r="E20" s="18">
        <f>E21+E22+E23</f>
        <v>11689</v>
      </c>
      <c r="F20" s="18">
        <f aca="true" t="shared" si="6" ref="F20:M20">F21+F22+F23</f>
        <v>63991</v>
      </c>
      <c r="G20" s="18">
        <f t="shared" si="6"/>
        <v>104499</v>
      </c>
      <c r="H20" s="18">
        <f t="shared" si="6"/>
        <v>110617</v>
      </c>
      <c r="I20" s="18">
        <f t="shared" si="6"/>
        <v>101152</v>
      </c>
      <c r="J20" s="18">
        <f t="shared" si="6"/>
        <v>67123</v>
      </c>
      <c r="K20" s="18">
        <f t="shared" si="6"/>
        <v>102569</v>
      </c>
      <c r="L20" s="18">
        <f t="shared" si="6"/>
        <v>40657</v>
      </c>
      <c r="M20" s="18">
        <f t="shared" si="6"/>
        <v>22949</v>
      </c>
      <c r="N20" s="12">
        <f aca="true" t="shared" si="7" ref="N20:N26">SUM(B20:M20)</f>
        <v>905545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67651</v>
      </c>
      <c r="C21" s="14">
        <v>46638</v>
      </c>
      <c r="D21" s="14">
        <v>42398</v>
      </c>
      <c r="E21" s="14">
        <v>6689</v>
      </c>
      <c r="F21" s="14">
        <v>35904</v>
      </c>
      <c r="G21" s="14">
        <v>61056</v>
      </c>
      <c r="H21" s="14">
        <v>65268</v>
      </c>
      <c r="I21" s="14">
        <v>57874</v>
      </c>
      <c r="J21" s="14">
        <v>37677</v>
      </c>
      <c r="K21" s="14">
        <v>55034</v>
      </c>
      <c r="L21" s="14">
        <v>22093</v>
      </c>
      <c r="M21" s="14">
        <v>12259</v>
      </c>
      <c r="N21" s="12">
        <f t="shared" si="7"/>
        <v>510541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55179</v>
      </c>
      <c r="C22" s="14">
        <v>31027</v>
      </c>
      <c r="D22" s="14">
        <v>30728</v>
      </c>
      <c r="E22" s="14">
        <v>4691</v>
      </c>
      <c r="F22" s="14">
        <v>26456</v>
      </c>
      <c r="G22" s="14">
        <v>40118</v>
      </c>
      <c r="H22" s="14">
        <v>42808</v>
      </c>
      <c r="I22" s="14">
        <v>41540</v>
      </c>
      <c r="J22" s="14">
        <v>27818</v>
      </c>
      <c r="K22" s="14">
        <v>45458</v>
      </c>
      <c r="L22" s="14">
        <v>17608</v>
      </c>
      <c r="M22" s="14">
        <v>10250</v>
      </c>
      <c r="N22" s="12">
        <f t="shared" si="7"/>
        <v>373681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2814</v>
      </c>
      <c r="C23" s="14">
        <v>2418</v>
      </c>
      <c r="D23" s="14">
        <v>1446</v>
      </c>
      <c r="E23" s="14">
        <v>309</v>
      </c>
      <c r="F23" s="14">
        <v>1631</v>
      </c>
      <c r="G23" s="14">
        <v>3325</v>
      </c>
      <c r="H23" s="14">
        <v>2541</v>
      </c>
      <c r="I23" s="14">
        <v>1738</v>
      </c>
      <c r="J23" s="14">
        <v>1628</v>
      </c>
      <c r="K23" s="14">
        <v>2077</v>
      </c>
      <c r="L23" s="14">
        <v>956</v>
      </c>
      <c r="M23" s="14">
        <v>440</v>
      </c>
      <c r="N23" s="12">
        <f t="shared" si="7"/>
        <v>21323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170478</v>
      </c>
      <c r="C24" s="14">
        <f>C25+C26</f>
        <v>129379</v>
      </c>
      <c r="D24" s="14">
        <f>D25+D26</f>
        <v>119746</v>
      </c>
      <c r="E24" s="14">
        <f>E25+E26</f>
        <v>21484</v>
      </c>
      <c r="F24" s="14">
        <f aca="true" t="shared" si="8" ref="F24:M24">F25+F26</f>
        <v>119005</v>
      </c>
      <c r="G24" s="14">
        <f t="shared" si="8"/>
        <v>178994</v>
      </c>
      <c r="H24" s="14">
        <f t="shared" si="8"/>
        <v>152826</v>
      </c>
      <c r="I24" s="14">
        <f t="shared" si="8"/>
        <v>122096</v>
      </c>
      <c r="J24" s="14">
        <f t="shared" si="8"/>
        <v>94168</v>
      </c>
      <c r="K24" s="14">
        <f t="shared" si="8"/>
        <v>104676</v>
      </c>
      <c r="L24" s="14">
        <f t="shared" si="8"/>
        <v>36691</v>
      </c>
      <c r="M24" s="14">
        <f t="shared" si="8"/>
        <v>20148</v>
      </c>
      <c r="N24" s="12">
        <f t="shared" si="7"/>
        <v>1269691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72285</v>
      </c>
      <c r="C25" s="14">
        <v>60038</v>
      </c>
      <c r="D25" s="14">
        <v>54779</v>
      </c>
      <c r="E25" s="14">
        <v>10738</v>
      </c>
      <c r="F25" s="14">
        <v>54401</v>
      </c>
      <c r="G25" s="14">
        <v>84994</v>
      </c>
      <c r="H25" s="14">
        <v>75456</v>
      </c>
      <c r="I25" s="14">
        <v>50859</v>
      </c>
      <c r="J25" s="14">
        <v>44694</v>
      </c>
      <c r="K25" s="14">
        <v>43928</v>
      </c>
      <c r="L25" s="14">
        <v>15815</v>
      </c>
      <c r="M25" s="14">
        <v>7504</v>
      </c>
      <c r="N25" s="12">
        <f t="shared" si="7"/>
        <v>575491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98193</v>
      </c>
      <c r="C26" s="14">
        <v>69341</v>
      </c>
      <c r="D26" s="14">
        <v>64967</v>
      </c>
      <c r="E26" s="14">
        <v>10746</v>
      </c>
      <c r="F26" s="14">
        <v>64604</v>
      </c>
      <c r="G26" s="14">
        <v>94000</v>
      </c>
      <c r="H26" s="14">
        <v>77370</v>
      </c>
      <c r="I26" s="14">
        <v>71237</v>
      </c>
      <c r="J26" s="14">
        <v>49474</v>
      </c>
      <c r="K26" s="14">
        <v>60748</v>
      </c>
      <c r="L26" s="14">
        <v>20876</v>
      </c>
      <c r="M26" s="14">
        <v>12644</v>
      </c>
      <c r="N26" s="12">
        <f t="shared" si="7"/>
        <v>694200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1047755.0290525999</v>
      </c>
      <c r="C36" s="61">
        <f aca="true" t="shared" si="11" ref="C36:M36">C37+C38+C39+C40</f>
        <v>755993.026763</v>
      </c>
      <c r="D36" s="61">
        <f t="shared" si="11"/>
        <v>710917.8113072</v>
      </c>
      <c r="E36" s="61">
        <f t="shared" si="11"/>
        <v>152694.58592399998</v>
      </c>
      <c r="F36" s="61">
        <f t="shared" si="11"/>
        <v>707995.108905</v>
      </c>
      <c r="G36" s="61">
        <f t="shared" si="11"/>
        <v>900949.6502</v>
      </c>
      <c r="H36" s="61">
        <f t="shared" si="11"/>
        <v>961459.9942</v>
      </c>
      <c r="I36" s="61">
        <f t="shared" si="11"/>
        <v>815871.0750571999</v>
      </c>
      <c r="J36" s="61">
        <f t="shared" si="11"/>
        <v>665076.8848423001</v>
      </c>
      <c r="K36" s="61">
        <f t="shared" si="11"/>
        <v>775007.9534393599</v>
      </c>
      <c r="L36" s="61">
        <f t="shared" si="11"/>
        <v>388535.06658612995</v>
      </c>
      <c r="M36" s="61">
        <f t="shared" si="11"/>
        <v>220610.66215872002</v>
      </c>
      <c r="N36" s="61">
        <f>N37+N38+N39+N40</f>
        <v>8102866.848435511</v>
      </c>
    </row>
    <row r="37" spans="1:14" ht="18.75" customHeight="1">
      <c r="A37" s="58" t="s">
        <v>55</v>
      </c>
      <c r="B37" s="55">
        <f aca="true" t="shared" si="12" ref="B37:M37">B29*B7</f>
        <v>1047696.252</v>
      </c>
      <c r="C37" s="55">
        <f t="shared" si="12"/>
        <v>755863.5863999999</v>
      </c>
      <c r="D37" s="55">
        <f t="shared" si="12"/>
        <v>700774.1312</v>
      </c>
      <c r="E37" s="55">
        <f t="shared" si="12"/>
        <v>152428.2485</v>
      </c>
      <c r="F37" s="55">
        <f t="shared" si="12"/>
        <v>707957.9</v>
      </c>
      <c r="G37" s="55">
        <f t="shared" si="12"/>
        <v>901021.9215</v>
      </c>
      <c r="H37" s="55">
        <f t="shared" si="12"/>
        <v>961299.9269999999</v>
      </c>
      <c r="I37" s="55">
        <f t="shared" si="12"/>
        <v>815741.6984</v>
      </c>
      <c r="J37" s="55">
        <f t="shared" si="12"/>
        <v>664916.1259000001</v>
      </c>
      <c r="K37" s="55">
        <f t="shared" si="12"/>
        <v>774748.5284</v>
      </c>
      <c r="L37" s="55">
        <f t="shared" si="12"/>
        <v>388430.28489999997</v>
      </c>
      <c r="M37" s="55">
        <f t="shared" si="12"/>
        <v>220563.2691</v>
      </c>
      <c r="N37" s="57">
        <f>SUM(B37:M37)</f>
        <v>8091441.8733</v>
      </c>
    </row>
    <row r="38" spans="1:14" ht="18.75" customHeight="1">
      <c r="A38" s="58" t="s">
        <v>56</v>
      </c>
      <c r="B38" s="55">
        <f aca="true" t="shared" si="13" ref="B38:M38">B30*B7</f>
        <v>-3198.3029474</v>
      </c>
      <c r="C38" s="55">
        <f t="shared" si="13"/>
        <v>-2263.079637</v>
      </c>
      <c r="D38" s="55">
        <f t="shared" si="13"/>
        <v>-2143.0798928</v>
      </c>
      <c r="E38" s="55">
        <f t="shared" si="13"/>
        <v>-379.942576</v>
      </c>
      <c r="F38" s="55">
        <f t="shared" si="13"/>
        <v>-2124.191095</v>
      </c>
      <c r="G38" s="55">
        <f t="shared" si="13"/>
        <v>-2734.4313</v>
      </c>
      <c r="H38" s="55">
        <f t="shared" si="13"/>
        <v>-2737.4928</v>
      </c>
      <c r="I38" s="55">
        <f t="shared" si="13"/>
        <v>-2417.2233428</v>
      </c>
      <c r="J38" s="55">
        <f t="shared" si="13"/>
        <v>-1957.8410577</v>
      </c>
      <c r="K38" s="55">
        <f t="shared" si="13"/>
        <v>-2342.8149606399998</v>
      </c>
      <c r="L38" s="55">
        <f t="shared" si="13"/>
        <v>-1166.3783138699998</v>
      </c>
      <c r="M38" s="55">
        <f t="shared" si="13"/>
        <v>-671.6469412800001</v>
      </c>
      <c r="N38" s="25">
        <f>SUM(B38:M38)</f>
        <v>-24136.42486449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-68061.8</v>
      </c>
      <c r="C42" s="25">
        <f aca="true" t="shared" si="15" ref="C42:M42">+C43+C46+C54+C55</f>
        <v>-70509</v>
      </c>
      <c r="D42" s="25">
        <f t="shared" si="15"/>
        <v>-46105.4</v>
      </c>
      <c r="E42" s="25">
        <f t="shared" si="15"/>
        <v>-6068.6</v>
      </c>
      <c r="F42" s="25">
        <f t="shared" si="15"/>
        <v>-39535.2</v>
      </c>
      <c r="G42" s="25">
        <f t="shared" si="15"/>
        <v>-76171</v>
      </c>
      <c r="H42" s="25">
        <f t="shared" si="15"/>
        <v>-94901.2</v>
      </c>
      <c r="I42" s="25">
        <f t="shared" si="15"/>
        <v>-42594.2</v>
      </c>
      <c r="J42" s="25">
        <f t="shared" si="15"/>
        <v>-58124.8</v>
      </c>
      <c r="K42" s="25">
        <f t="shared" si="15"/>
        <v>-44406.8</v>
      </c>
      <c r="L42" s="25">
        <f t="shared" si="15"/>
        <v>-32159.4</v>
      </c>
      <c r="M42" s="25">
        <f t="shared" si="15"/>
        <v>-21158.4</v>
      </c>
      <c r="N42" s="25">
        <f>+N43+N46+N54+N55</f>
        <v>-599795.8</v>
      </c>
    </row>
    <row r="43" spans="1:14" ht="18.75" customHeight="1">
      <c r="A43" s="17" t="s">
        <v>60</v>
      </c>
      <c r="B43" s="26">
        <f>B44+B45</f>
        <v>-68061.8</v>
      </c>
      <c r="C43" s="26">
        <f>C44+C45</f>
        <v>-70509</v>
      </c>
      <c r="D43" s="26">
        <f>D44+D45</f>
        <v>-46105.4</v>
      </c>
      <c r="E43" s="26">
        <f>E44+E45</f>
        <v>-6068.6</v>
      </c>
      <c r="F43" s="26">
        <f aca="true" t="shared" si="16" ref="F43:M43">F44+F45</f>
        <v>-39535.2</v>
      </c>
      <c r="G43" s="26">
        <f t="shared" si="16"/>
        <v>-76171</v>
      </c>
      <c r="H43" s="26">
        <f t="shared" si="16"/>
        <v>-94901.2</v>
      </c>
      <c r="I43" s="26">
        <f t="shared" si="16"/>
        <v>-42594.2</v>
      </c>
      <c r="J43" s="26">
        <f t="shared" si="16"/>
        <v>-58124.8</v>
      </c>
      <c r="K43" s="26">
        <f t="shared" si="16"/>
        <v>-44406.8</v>
      </c>
      <c r="L43" s="26">
        <f t="shared" si="16"/>
        <v>-32159.4</v>
      </c>
      <c r="M43" s="26">
        <f t="shared" si="16"/>
        <v>-21158.4</v>
      </c>
      <c r="N43" s="25">
        <f aca="true" t="shared" si="17" ref="N43:N55">SUM(B43:M43)</f>
        <v>-599795.8</v>
      </c>
    </row>
    <row r="44" spans="1:25" ht="18.75" customHeight="1">
      <c r="A44" s="13" t="s">
        <v>61</v>
      </c>
      <c r="B44" s="20">
        <f>ROUND(-B9*$D$3,2)</f>
        <v>-68061.8</v>
      </c>
      <c r="C44" s="20">
        <f>ROUND(-C9*$D$3,2)</f>
        <v>-70509</v>
      </c>
      <c r="D44" s="20">
        <f>ROUND(-D9*$D$3,2)</f>
        <v>-46105.4</v>
      </c>
      <c r="E44" s="20">
        <f>ROUND(-E9*$D$3,2)</f>
        <v>-6068.6</v>
      </c>
      <c r="F44" s="20">
        <f aca="true" t="shared" si="18" ref="F44:M44">ROUND(-F9*$D$3,2)</f>
        <v>-39535.2</v>
      </c>
      <c r="G44" s="20">
        <f t="shared" si="18"/>
        <v>-76171</v>
      </c>
      <c r="H44" s="20">
        <f t="shared" si="18"/>
        <v>-94901.2</v>
      </c>
      <c r="I44" s="20">
        <f t="shared" si="18"/>
        <v>-42594.2</v>
      </c>
      <c r="J44" s="20">
        <f t="shared" si="18"/>
        <v>-58124.8</v>
      </c>
      <c r="K44" s="20">
        <f t="shared" si="18"/>
        <v>-44406.8</v>
      </c>
      <c r="L44" s="20">
        <f t="shared" si="18"/>
        <v>-32159.4</v>
      </c>
      <c r="M44" s="20">
        <f t="shared" si="18"/>
        <v>-21158.4</v>
      </c>
      <c r="N44" s="47">
        <f t="shared" si="17"/>
        <v>-599795.8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979693.2290525999</v>
      </c>
      <c r="C57" s="29">
        <f t="shared" si="21"/>
        <v>685484.026763</v>
      </c>
      <c r="D57" s="29">
        <f t="shared" si="21"/>
        <v>664812.4113072</v>
      </c>
      <c r="E57" s="29">
        <f t="shared" si="21"/>
        <v>146625.98592399998</v>
      </c>
      <c r="F57" s="29">
        <f t="shared" si="21"/>
        <v>668459.9089050001</v>
      </c>
      <c r="G57" s="29">
        <f t="shared" si="21"/>
        <v>824778.6502</v>
      </c>
      <c r="H57" s="29">
        <f t="shared" si="21"/>
        <v>866558.7942</v>
      </c>
      <c r="I57" s="29">
        <f t="shared" si="21"/>
        <v>773276.8750572</v>
      </c>
      <c r="J57" s="29">
        <f t="shared" si="21"/>
        <v>606952.0848423</v>
      </c>
      <c r="K57" s="29">
        <f t="shared" si="21"/>
        <v>730601.1534393599</v>
      </c>
      <c r="L57" s="29">
        <f t="shared" si="21"/>
        <v>356375.6665861299</v>
      </c>
      <c r="M57" s="29">
        <f t="shared" si="21"/>
        <v>199452.26215872003</v>
      </c>
      <c r="N57" s="29">
        <f>SUM(B57:M57)</f>
        <v>7503071.048435509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979693.24</v>
      </c>
      <c r="C60" s="36">
        <f aca="true" t="shared" si="22" ref="C60:M60">SUM(C61:C74)</f>
        <v>685484.03</v>
      </c>
      <c r="D60" s="36">
        <f t="shared" si="22"/>
        <v>664812.41</v>
      </c>
      <c r="E60" s="36">
        <f t="shared" si="22"/>
        <v>146625.99</v>
      </c>
      <c r="F60" s="36">
        <f t="shared" si="22"/>
        <v>668459.91</v>
      </c>
      <c r="G60" s="36">
        <f t="shared" si="22"/>
        <v>824778.65</v>
      </c>
      <c r="H60" s="36">
        <f t="shared" si="22"/>
        <v>866558.7999999999</v>
      </c>
      <c r="I60" s="36">
        <f t="shared" si="22"/>
        <v>773276.87</v>
      </c>
      <c r="J60" s="36">
        <f t="shared" si="22"/>
        <v>606952.09</v>
      </c>
      <c r="K60" s="36">
        <f t="shared" si="22"/>
        <v>730601.16</v>
      </c>
      <c r="L60" s="36">
        <f t="shared" si="22"/>
        <v>356375.66</v>
      </c>
      <c r="M60" s="36">
        <f t="shared" si="22"/>
        <v>199452.26</v>
      </c>
      <c r="N60" s="29">
        <f>SUM(N61:N74)</f>
        <v>7503071.07</v>
      </c>
    </row>
    <row r="61" spans="1:15" ht="18.75" customHeight="1">
      <c r="A61" s="17" t="s">
        <v>75</v>
      </c>
      <c r="B61" s="36">
        <v>193504.97</v>
      </c>
      <c r="C61" s="36">
        <v>198807.7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392312.67000000004</v>
      </c>
      <c r="O61"/>
    </row>
    <row r="62" spans="1:15" ht="18.75" customHeight="1">
      <c r="A62" s="17" t="s">
        <v>76</v>
      </c>
      <c r="B62" s="36">
        <v>786188.27</v>
      </c>
      <c r="C62" s="36">
        <v>486676.33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1272864.6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664812.41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664812.41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146625.99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146625.99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668459.91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668459.91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824778.65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824778.65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669445.94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669445.94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197112.86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197112.86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773276.87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773276.87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606952.09</v>
      </c>
      <c r="K70" s="35">
        <v>0</v>
      </c>
      <c r="L70" s="35">
        <v>0</v>
      </c>
      <c r="M70" s="35">
        <v>0</v>
      </c>
      <c r="N70" s="29">
        <f t="shared" si="23"/>
        <v>606952.09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730601.16</v>
      </c>
      <c r="L71" s="35">
        <v>0</v>
      </c>
      <c r="M71" s="62"/>
      <c r="N71" s="26">
        <f t="shared" si="23"/>
        <v>730601.16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356375.66</v>
      </c>
      <c r="M72" s="35">
        <v>0</v>
      </c>
      <c r="N72" s="29">
        <f t="shared" si="23"/>
        <v>356375.66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199452.26</v>
      </c>
      <c r="N73" s="26">
        <f t="shared" si="23"/>
        <v>199452.26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2.266203859471142</v>
      </c>
      <c r="C78" s="45">
        <v>2.238011837192696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1.9788406405653813</v>
      </c>
      <c r="C79" s="45">
        <v>1.866203626676312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1.8148474437184057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2.52450336321402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2.119111370562706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1.6803652064763888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1.9772438964393333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1.9329024078024994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1.9199044486160852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2.162422689620271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2.0675921027845776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2.4545619560564402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2.404816618798522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2016-10-03T17:38:37Z</dcterms:modified>
  <cp:category/>
  <cp:version/>
  <cp:contentType/>
  <cp:contentStatus/>
</cp:coreProperties>
</file>