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<sst xmlns="http://schemas.openxmlformats.org/spreadsheetml/2006/main" count="105" uniqueCount="103">
  <si>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</si>
  <si>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</si>
  <si>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</si>
  <si>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</si>
  <si>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</si>
  <si>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</si>
  <si>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</si>
  <si>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</si>
  <si>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</si>
  <si>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</si>
  <si>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</si>
  <si>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</si>
  <si>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</si>
  <si>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</si>
  <si>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</si>
  <si>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</si>
  <si>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</si>
  <si>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</si>
  <si>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</si>
  <si>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</si>
  <si>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</si>
  <si>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</si>
  <si>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</si>
  <si>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</si>
  <si>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</si>
  <si>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</si>
  <si>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</si>
  <si>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</si>
  <si>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</si>
  <si>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</si>
  <si>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</si>
  <si>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</si>
  <si>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</si>
  <si>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</si>
  <si>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</si>
  <si>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</si>
  <si>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</si>
  <si>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</si>
  <si>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</si>
  <si>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</si>
  <si>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</si>
  <si>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</si>
  <si>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</si>
  <si>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</si>
  <si>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</si>
  <si>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</si>
  <si>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</si>
  <si>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</si>
  <si>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</si>
  <si>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</si>
  <si>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</si>
  <si>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</si>
  <si>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</si>
  <si>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</si>
  <si>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</si>
  <si>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</si>
  <si>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</si>
  <si>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</si>
  <si>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</si>
  <si>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</si>
  <si>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</si>
  <si>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</si>
  <si>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</si>
  <si>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</si>
  <si>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</si>
  <si>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</si>
  <si>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</si>
  <si>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</si>
  <si>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</si>
  <si>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</si>
  <si>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</si>
  <si>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</si>
  <si>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</si>
  <si>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</si>
  <si>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</si>
  <si>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</si>
  <si>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</si>
  <si>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</si>
  <si>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</si>
  <si>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</si>
  <si>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</si>
  <si>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</si>
  <si>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</si>
  <si>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</si>
  <si>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</si>
  <si>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</si>
  <si>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</si>
  <si>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</si>
  <si>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</si>
  <si>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</si>
  <si>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</si>
  <si>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</si>
  <si>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</si>
  <si>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</si>
  <si>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</si>
  <si>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</si>
  <si>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</si>
  <si>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</si>
  <si>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</si>
  <si>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</si>
  <si>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</si>
  <si>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</si>
  <si>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23/09/16 - VENCIMENTO 05/10/16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</si>
</sst>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522369</v>
      </c>
      <c r="C7" s="10">
        <f>C8+C20+C24</f>
        <v>386095</v>
      </c>
      <c r="D7" s="10">
        <f>D8+D20+D24</f>
        <v>393625</v>
      </c>
      <c r="E7" s="10">
        <f>E8+E20+E24</f>
        <v>63108</v>
      </c>
      <c r="F7" s="10">
        <f aca="true" t="shared" si="0" ref="F7:M7">F8+F20+F24</f>
        <v>336634</v>
      </c>
      <c r="G7" s="10">
        <f t="shared" si="0"/>
        <v>540274</v>
      </c>
      <c r="H7" s="10">
        <f t="shared" si="0"/>
        <v>488301</v>
      </c>
      <c r="I7" s="10">
        <f t="shared" si="0"/>
        <v>432873</v>
      </c>
      <c r="J7" s="10">
        <f t="shared" si="0"/>
        <v>310911</v>
      </c>
      <c r="K7" s="10">
        <f t="shared" si="0"/>
        <v>379631</v>
      </c>
      <c r="L7" s="10">
        <f t="shared" si="0"/>
        <v>156845</v>
      </c>
      <c r="M7" s="10">
        <f t="shared" si="0"/>
        <v>92952</v>
      </c>
      <c r="N7" s="10">
        <f>+N8+N20+N24</f>
        <v>4103618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223565</v>
      </c>
      <c r="C8" s="12">
        <f>+C9+C12+C16</f>
        <v>176767</v>
      </c>
      <c r="D8" s="12">
        <f>+D9+D12+D16</f>
        <v>196192</v>
      </c>
      <c r="E8" s="12">
        <f>+E9+E12+E16</f>
        <v>28599</v>
      </c>
      <c r="F8" s="12">
        <f aca="true" t="shared" si="1" ref="F8:M8">+F9+F12+F16</f>
        <v>152311</v>
      </c>
      <c r="G8" s="12">
        <f t="shared" si="1"/>
        <v>255257</v>
      </c>
      <c r="H8" s="12">
        <f t="shared" si="1"/>
        <v>226688</v>
      </c>
      <c r="I8" s="12">
        <f t="shared" si="1"/>
        <v>205940</v>
      </c>
      <c r="J8" s="12">
        <f t="shared" si="1"/>
        <v>148770</v>
      </c>
      <c r="K8" s="12">
        <f t="shared" si="1"/>
        <v>170769</v>
      </c>
      <c r="L8" s="12">
        <f t="shared" si="1"/>
        <v>80347</v>
      </c>
      <c r="M8" s="12">
        <f t="shared" si="1"/>
        <v>49597</v>
      </c>
      <c r="N8" s="12">
        <f>SUM(B8:M8)</f>
        <v>1914802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19962</v>
      </c>
      <c r="C9" s="14">
        <v>20163</v>
      </c>
      <c r="D9" s="14">
        <v>14010</v>
      </c>
      <c r="E9" s="14">
        <v>1657</v>
      </c>
      <c r="F9" s="14">
        <v>11389</v>
      </c>
      <c r="G9" s="14">
        <v>22042</v>
      </c>
      <c r="H9" s="14">
        <v>27098</v>
      </c>
      <c r="I9" s="14">
        <v>12656</v>
      </c>
      <c r="J9" s="14">
        <v>16603</v>
      </c>
      <c r="K9" s="14">
        <v>12894</v>
      </c>
      <c r="L9" s="14">
        <v>8886</v>
      </c>
      <c r="M9" s="14">
        <v>5652</v>
      </c>
      <c r="N9" s="12">
        <f aca="true" t="shared" si="2" ref="N9:N19">SUM(B9:M9)</f>
        <v>173012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19962</v>
      </c>
      <c r="C10" s="14">
        <f>+C9-C11</f>
        <v>20163</v>
      </c>
      <c r="D10" s="14">
        <f>+D9-D11</f>
        <v>14010</v>
      </c>
      <c r="E10" s="14">
        <f>+E9-E11</f>
        <v>1657</v>
      </c>
      <c r="F10" s="14">
        <f aca="true" t="shared" si="3" ref="F10:M10">+F9-F11</f>
        <v>11389</v>
      </c>
      <c r="G10" s="14">
        <f t="shared" si="3"/>
        <v>22042</v>
      </c>
      <c r="H10" s="14">
        <f t="shared" si="3"/>
        <v>27098</v>
      </c>
      <c r="I10" s="14">
        <f t="shared" si="3"/>
        <v>12656</v>
      </c>
      <c r="J10" s="14">
        <f t="shared" si="3"/>
        <v>16603</v>
      </c>
      <c r="K10" s="14">
        <f t="shared" si="3"/>
        <v>12894</v>
      </c>
      <c r="L10" s="14">
        <f t="shared" si="3"/>
        <v>8886</v>
      </c>
      <c r="M10" s="14">
        <f t="shared" si="3"/>
        <v>5652</v>
      </c>
      <c r="N10" s="12">
        <f t="shared" si="2"/>
        <v>173012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172292</v>
      </c>
      <c r="C12" s="14">
        <f>C13+C14+C15</f>
        <v>135308</v>
      </c>
      <c r="D12" s="14">
        <f>D13+D14+D15</f>
        <v>158713</v>
      </c>
      <c r="E12" s="14">
        <f>E13+E14+E15</f>
        <v>23352</v>
      </c>
      <c r="F12" s="14">
        <f aca="true" t="shared" si="4" ref="F12:M12">F13+F14+F15</f>
        <v>120617</v>
      </c>
      <c r="G12" s="14">
        <f t="shared" si="4"/>
        <v>199446</v>
      </c>
      <c r="H12" s="14">
        <f t="shared" si="4"/>
        <v>171271</v>
      </c>
      <c r="I12" s="14">
        <f t="shared" si="4"/>
        <v>163712</v>
      </c>
      <c r="J12" s="14">
        <f t="shared" si="4"/>
        <v>112576</v>
      </c>
      <c r="K12" s="14">
        <f t="shared" si="4"/>
        <v>131275</v>
      </c>
      <c r="L12" s="14">
        <f t="shared" si="4"/>
        <v>61775</v>
      </c>
      <c r="M12" s="14">
        <f t="shared" si="4"/>
        <v>38763</v>
      </c>
      <c r="N12" s="12">
        <f t="shared" si="2"/>
        <v>1489100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86434</v>
      </c>
      <c r="C13" s="14">
        <v>69490</v>
      </c>
      <c r="D13" s="14">
        <v>79064</v>
      </c>
      <c r="E13" s="14">
        <v>11772</v>
      </c>
      <c r="F13" s="14">
        <v>59789</v>
      </c>
      <c r="G13" s="14">
        <v>100909</v>
      </c>
      <c r="H13" s="14">
        <v>90668</v>
      </c>
      <c r="I13" s="14">
        <v>85003</v>
      </c>
      <c r="J13" s="14">
        <v>56301</v>
      </c>
      <c r="K13" s="14">
        <v>64888</v>
      </c>
      <c r="L13" s="14">
        <v>30519</v>
      </c>
      <c r="M13" s="14">
        <v>18596</v>
      </c>
      <c r="N13" s="12">
        <f t="shared" si="2"/>
        <v>753433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80781</v>
      </c>
      <c r="C14" s="14">
        <v>59425</v>
      </c>
      <c r="D14" s="14">
        <v>76153</v>
      </c>
      <c r="E14" s="14">
        <v>10710</v>
      </c>
      <c r="F14" s="14">
        <v>56497</v>
      </c>
      <c r="G14" s="14">
        <v>89745</v>
      </c>
      <c r="H14" s="14">
        <v>74383</v>
      </c>
      <c r="I14" s="14">
        <v>75501</v>
      </c>
      <c r="J14" s="14">
        <v>52594</v>
      </c>
      <c r="K14" s="14">
        <v>62914</v>
      </c>
      <c r="L14" s="14">
        <v>29040</v>
      </c>
      <c r="M14" s="14">
        <v>19195</v>
      </c>
      <c r="N14" s="12">
        <f t="shared" si="2"/>
        <v>686938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5077</v>
      </c>
      <c r="C15" s="14">
        <v>6393</v>
      </c>
      <c r="D15" s="14">
        <v>3496</v>
      </c>
      <c r="E15" s="14">
        <v>870</v>
      </c>
      <c r="F15" s="14">
        <v>4331</v>
      </c>
      <c r="G15" s="14">
        <v>8792</v>
      </c>
      <c r="H15" s="14">
        <v>6220</v>
      </c>
      <c r="I15" s="14">
        <v>3208</v>
      </c>
      <c r="J15" s="14">
        <v>3681</v>
      </c>
      <c r="K15" s="14">
        <v>3473</v>
      </c>
      <c r="L15" s="14">
        <v>2216</v>
      </c>
      <c r="M15" s="14">
        <v>972</v>
      </c>
      <c r="N15" s="12">
        <f t="shared" si="2"/>
        <v>48729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31311</v>
      </c>
      <c r="C16" s="14">
        <f>C17+C18+C19</f>
        <v>21296</v>
      </c>
      <c r="D16" s="14">
        <f>D17+D18+D19</f>
        <v>23469</v>
      </c>
      <c r="E16" s="14">
        <f>E17+E18+E19</f>
        <v>3590</v>
      </c>
      <c r="F16" s="14">
        <f aca="true" t="shared" si="5" ref="F16:M16">F17+F18+F19</f>
        <v>20305</v>
      </c>
      <c r="G16" s="14">
        <f t="shared" si="5"/>
        <v>33769</v>
      </c>
      <c r="H16" s="14">
        <f t="shared" si="5"/>
        <v>28319</v>
      </c>
      <c r="I16" s="14">
        <f t="shared" si="5"/>
        <v>29572</v>
      </c>
      <c r="J16" s="14">
        <f t="shared" si="5"/>
        <v>19591</v>
      </c>
      <c r="K16" s="14">
        <f t="shared" si="5"/>
        <v>26600</v>
      </c>
      <c r="L16" s="14">
        <f t="shared" si="5"/>
        <v>9686</v>
      </c>
      <c r="M16" s="14">
        <f t="shared" si="5"/>
        <v>5182</v>
      </c>
      <c r="N16" s="12">
        <f t="shared" si="2"/>
        <v>252690</v>
      </c>
    </row>
    <row r="17" spans="1:25" ht="18.75" customHeight="1">
      <c r="A17" s="15" t="s">
        <v>16</v>
      </c>
      <c r="B17" s="14">
        <v>17509</v>
      </c>
      <c r="C17" s="14">
        <v>12823</v>
      </c>
      <c r="D17" s="14">
        <v>11822</v>
      </c>
      <c r="E17" s="14">
        <v>2027</v>
      </c>
      <c r="F17" s="14">
        <v>11349</v>
      </c>
      <c r="G17" s="14">
        <v>19062</v>
      </c>
      <c r="H17" s="14">
        <v>16229</v>
      </c>
      <c r="I17" s="14">
        <v>17000</v>
      </c>
      <c r="J17" s="14">
        <v>11061</v>
      </c>
      <c r="K17" s="14">
        <v>15025</v>
      </c>
      <c r="L17" s="14">
        <v>5591</v>
      </c>
      <c r="M17" s="14">
        <v>2822</v>
      </c>
      <c r="N17" s="12">
        <f t="shared" si="2"/>
        <v>142320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12582</v>
      </c>
      <c r="C18" s="14">
        <v>7127</v>
      </c>
      <c r="D18" s="14">
        <v>10884</v>
      </c>
      <c r="E18" s="14">
        <v>1405</v>
      </c>
      <c r="F18" s="14">
        <v>7782</v>
      </c>
      <c r="G18" s="14">
        <v>12512</v>
      </c>
      <c r="H18" s="14">
        <v>10696</v>
      </c>
      <c r="I18" s="14">
        <v>11870</v>
      </c>
      <c r="J18" s="14">
        <v>7820</v>
      </c>
      <c r="K18" s="14">
        <v>10867</v>
      </c>
      <c r="L18" s="14">
        <v>3710</v>
      </c>
      <c r="M18" s="14">
        <v>2183</v>
      </c>
      <c r="N18" s="12">
        <f t="shared" si="2"/>
        <v>99438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1220</v>
      </c>
      <c r="C19" s="14">
        <v>1346</v>
      </c>
      <c r="D19" s="14">
        <v>763</v>
      </c>
      <c r="E19" s="14">
        <v>158</v>
      </c>
      <c r="F19" s="14">
        <v>1174</v>
      </c>
      <c r="G19" s="14">
        <v>2195</v>
      </c>
      <c r="H19" s="14">
        <v>1394</v>
      </c>
      <c r="I19" s="14">
        <v>702</v>
      </c>
      <c r="J19" s="14">
        <v>710</v>
      </c>
      <c r="K19" s="14">
        <v>708</v>
      </c>
      <c r="L19" s="14">
        <v>385</v>
      </c>
      <c r="M19" s="14">
        <v>177</v>
      </c>
      <c r="N19" s="12">
        <f t="shared" si="2"/>
        <v>10932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125487</v>
      </c>
      <c r="C20" s="18">
        <f>C21+C22+C23</f>
        <v>79566</v>
      </c>
      <c r="D20" s="18">
        <f>D21+D22+D23</f>
        <v>75581</v>
      </c>
      <c r="E20" s="18">
        <f>E21+E22+E23</f>
        <v>12182</v>
      </c>
      <c r="F20" s="18">
        <f aca="true" t="shared" si="6" ref="F20:M20">F21+F22+F23</f>
        <v>64688</v>
      </c>
      <c r="G20" s="18">
        <f t="shared" si="6"/>
        <v>106050</v>
      </c>
      <c r="H20" s="18">
        <f t="shared" si="6"/>
        <v>109767</v>
      </c>
      <c r="I20" s="18">
        <f t="shared" si="6"/>
        <v>102159</v>
      </c>
      <c r="J20" s="18">
        <f t="shared" si="6"/>
        <v>67682</v>
      </c>
      <c r="K20" s="18">
        <f t="shared" si="6"/>
        <v>102691</v>
      </c>
      <c r="L20" s="18">
        <f t="shared" si="6"/>
        <v>40543</v>
      </c>
      <c r="M20" s="18">
        <f t="shared" si="6"/>
        <v>23198</v>
      </c>
      <c r="N20" s="12">
        <f aca="true" t="shared" si="7" ref="N20:N26">SUM(B20:M20)</f>
        <v>909594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69409</v>
      </c>
      <c r="C21" s="14">
        <v>47348</v>
      </c>
      <c r="D21" s="14">
        <v>44476</v>
      </c>
      <c r="E21" s="14">
        <v>7091</v>
      </c>
      <c r="F21" s="14">
        <v>37245</v>
      </c>
      <c r="G21" s="14">
        <v>62864</v>
      </c>
      <c r="H21" s="14">
        <v>65892</v>
      </c>
      <c r="I21" s="14">
        <v>59586</v>
      </c>
      <c r="J21" s="14">
        <v>38796</v>
      </c>
      <c r="K21" s="14">
        <v>56147</v>
      </c>
      <c r="L21" s="14">
        <v>22446</v>
      </c>
      <c r="M21" s="14">
        <v>12364</v>
      </c>
      <c r="N21" s="12">
        <f t="shared" si="7"/>
        <v>523664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53424</v>
      </c>
      <c r="C22" s="14">
        <v>29794</v>
      </c>
      <c r="D22" s="14">
        <v>29753</v>
      </c>
      <c r="E22" s="14">
        <v>4772</v>
      </c>
      <c r="F22" s="14">
        <v>25837</v>
      </c>
      <c r="G22" s="14">
        <v>39955</v>
      </c>
      <c r="H22" s="14">
        <v>41529</v>
      </c>
      <c r="I22" s="14">
        <v>40989</v>
      </c>
      <c r="J22" s="14">
        <v>27314</v>
      </c>
      <c r="K22" s="14">
        <v>44518</v>
      </c>
      <c r="L22" s="14">
        <v>17190</v>
      </c>
      <c r="M22" s="14">
        <v>10364</v>
      </c>
      <c r="N22" s="12">
        <f t="shared" si="7"/>
        <v>365439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2654</v>
      </c>
      <c r="C23" s="14">
        <v>2424</v>
      </c>
      <c r="D23" s="14">
        <v>1352</v>
      </c>
      <c r="E23" s="14">
        <v>319</v>
      </c>
      <c r="F23" s="14">
        <v>1606</v>
      </c>
      <c r="G23" s="14">
        <v>3231</v>
      </c>
      <c r="H23" s="14">
        <v>2346</v>
      </c>
      <c r="I23" s="14">
        <v>1584</v>
      </c>
      <c r="J23" s="14">
        <v>1572</v>
      </c>
      <c r="K23" s="14">
        <v>2026</v>
      </c>
      <c r="L23" s="14">
        <v>907</v>
      </c>
      <c r="M23" s="14">
        <v>470</v>
      </c>
      <c r="N23" s="12">
        <f t="shared" si="7"/>
        <v>20491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173317</v>
      </c>
      <c r="C24" s="14">
        <f>C25+C26</f>
        <v>129762</v>
      </c>
      <c r="D24" s="14">
        <f>D25+D26</f>
        <v>121852</v>
      </c>
      <c r="E24" s="14">
        <f>E25+E26</f>
        <v>22327</v>
      </c>
      <c r="F24" s="14">
        <f aca="true" t="shared" si="8" ref="F24:M24">F25+F26</f>
        <v>119635</v>
      </c>
      <c r="G24" s="14">
        <f t="shared" si="8"/>
        <v>178967</v>
      </c>
      <c r="H24" s="14">
        <f t="shared" si="8"/>
        <v>151846</v>
      </c>
      <c r="I24" s="14">
        <f t="shared" si="8"/>
        <v>124774</v>
      </c>
      <c r="J24" s="14">
        <f t="shared" si="8"/>
        <v>94459</v>
      </c>
      <c r="K24" s="14">
        <f t="shared" si="8"/>
        <v>106171</v>
      </c>
      <c r="L24" s="14">
        <f t="shared" si="8"/>
        <v>35955</v>
      </c>
      <c r="M24" s="14">
        <f t="shared" si="8"/>
        <v>20157</v>
      </c>
      <c r="N24" s="12">
        <f t="shared" si="7"/>
        <v>1279222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73617</v>
      </c>
      <c r="C25" s="14">
        <v>61183</v>
      </c>
      <c r="D25" s="14">
        <v>56455</v>
      </c>
      <c r="E25" s="14">
        <v>11265</v>
      </c>
      <c r="F25" s="14">
        <v>54964</v>
      </c>
      <c r="G25" s="14">
        <v>85854</v>
      </c>
      <c r="H25" s="14">
        <v>75387</v>
      </c>
      <c r="I25" s="14">
        <v>51887</v>
      </c>
      <c r="J25" s="14">
        <v>45007</v>
      </c>
      <c r="K25" s="14">
        <v>44916</v>
      </c>
      <c r="L25" s="14">
        <v>15081</v>
      </c>
      <c r="M25" s="14">
        <v>7648</v>
      </c>
      <c r="N25" s="12">
        <f t="shared" si="7"/>
        <v>583264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99700</v>
      </c>
      <c r="C26" s="14">
        <v>68579</v>
      </c>
      <c r="D26" s="14">
        <v>65397</v>
      </c>
      <c r="E26" s="14">
        <v>11062</v>
      </c>
      <c r="F26" s="14">
        <v>64671</v>
      </c>
      <c r="G26" s="14">
        <v>93113</v>
      </c>
      <c r="H26" s="14">
        <v>76459</v>
      </c>
      <c r="I26" s="14">
        <v>72887</v>
      </c>
      <c r="J26" s="14">
        <v>49452</v>
      </c>
      <c r="K26" s="14">
        <v>61255</v>
      </c>
      <c r="L26" s="14">
        <v>20874</v>
      </c>
      <c r="M26" s="14">
        <v>12509</v>
      </c>
      <c r="N26" s="12">
        <f t="shared" si="7"/>
        <v>695958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1060012.41913474</v>
      </c>
      <c r="C36" s="61">
        <f aca="true" t="shared" si="11" ref="C36:M36">C37+C38+C39+C40</f>
        <v>757026.9733974999</v>
      </c>
      <c r="D36" s="61">
        <f t="shared" si="11"/>
        <v>724452.81093125</v>
      </c>
      <c r="E36" s="61">
        <f t="shared" si="11"/>
        <v>159288.33158719997</v>
      </c>
      <c r="F36" s="61">
        <f t="shared" si="11"/>
        <v>713348.5438597001</v>
      </c>
      <c r="G36" s="61">
        <f t="shared" si="11"/>
        <v>907837.2196000001</v>
      </c>
      <c r="H36" s="61">
        <f t="shared" si="11"/>
        <v>960406.9909</v>
      </c>
      <c r="I36" s="61">
        <f t="shared" si="11"/>
        <v>831027.3426013999</v>
      </c>
      <c r="J36" s="61">
        <f t="shared" si="11"/>
        <v>672297.9247473001</v>
      </c>
      <c r="K36" s="61">
        <f t="shared" si="11"/>
        <v>784888.76903856</v>
      </c>
      <c r="L36" s="61">
        <f t="shared" si="11"/>
        <v>384997.38213834993</v>
      </c>
      <c r="M36" s="61">
        <f t="shared" si="11"/>
        <v>223522.99110912002</v>
      </c>
      <c r="N36" s="61">
        <f>N37+N38+N39+N40</f>
        <v>8179107.699045121</v>
      </c>
    </row>
    <row r="37" spans="1:14" ht="18.75" customHeight="1">
      <c r="A37" s="58" t="s">
        <v>55</v>
      </c>
      <c r="B37" s="55">
        <f aca="true" t="shared" si="12" ref="B37:M37">B29*B7</f>
        <v>1059991.1748</v>
      </c>
      <c r="C37" s="55">
        <f t="shared" si="12"/>
        <v>756900.6379999999</v>
      </c>
      <c r="D37" s="55">
        <f t="shared" si="12"/>
        <v>714350.65</v>
      </c>
      <c r="E37" s="55">
        <f t="shared" si="12"/>
        <v>159038.47079999998</v>
      </c>
      <c r="F37" s="55">
        <f t="shared" si="12"/>
        <v>713327.4460000001</v>
      </c>
      <c r="G37" s="55">
        <f t="shared" si="12"/>
        <v>907930.457</v>
      </c>
      <c r="H37" s="55">
        <f t="shared" si="12"/>
        <v>960243.9164999999</v>
      </c>
      <c r="I37" s="55">
        <f t="shared" si="12"/>
        <v>830943.0107999999</v>
      </c>
      <c r="J37" s="55">
        <f t="shared" si="12"/>
        <v>672158.4909000001</v>
      </c>
      <c r="K37" s="55">
        <f t="shared" si="12"/>
        <v>784659.3139</v>
      </c>
      <c r="L37" s="55">
        <f t="shared" si="12"/>
        <v>384881.9455</v>
      </c>
      <c r="M37" s="55">
        <f t="shared" si="12"/>
        <v>223484.49360000002</v>
      </c>
      <c r="N37" s="57">
        <f>SUM(B37:M37)</f>
        <v>8167910.007800001</v>
      </c>
    </row>
    <row r="38" spans="1:14" ht="18.75" customHeight="1">
      <c r="A38" s="58" t="s">
        <v>56</v>
      </c>
      <c r="B38" s="55">
        <f aca="true" t="shared" si="13" ref="B38:M38">B30*B7</f>
        <v>-3235.83566526</v>
      </c>
      <c r="C38" s="55">
        <f t="shared" si="13"/>
        <v>-2266.1846025</v>
      </c>
      <c r="D38" s="55">
        <f t="shared" si="13"/>
        <v>-2184.59906875</v>
      </c>
      <c r="E38" s="55">
        <f t="shared" si="13"/>
        <v>-396.4192128</v>
      </c>
      <c r="F38" s="55">
        <f t="shared" si="13"/>
        <v>-2140.3021403000002</v>
      </c>
      <c r="G38" s="55">
        <f t="shared" si="13"/>
        <v>-2755.3974000000003</v>
      </c>
      <c r="H38" s="55">
        <f t="shared" si="13"/>
        <v>-2734.4856</v>
      </c>
      <c r="I38" s="55">
        <f t="shared" si="13"/>
        <v>-2462.2681986000002</v>
      </c>
      <c r="J38" s="55">
        <f t="shared" si="13"/>
        <v>-1979.1661527</v>
      </c>
      <c r="K38" s="55">
        <f t="shared" si="13"/>
        <v>-2372.78486144</v>
      </c>
      <c r="L38" s="55">
        <f t="shared" si="13"/>
        <v>-1155.72336165</v>
      </c>
      <c r="M38" s="55">
        <f t="shared" si="13"/>
        <v>-680.5424908800001</v>
      </c>
      <c r="N38" s="25">
        <f>SUM(B38:M38)</f>
        <v>-24363.70875488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-90367.54000000001</v>
      </c>
      <c r="C42" s="25">
        <f aca="true" t="shared" si="15" ref="C42:M42">+C43+C46+C54+C55</f>
        <v>-85267.40999999999</v>
      </c>
      <c r="D42" s="25">
        <f t="shared" si="15"/>
        <v>-63746</v>
      </c>
      <c r="E42" s="25">
        <f t="shared" si="15"/>
        <v>-17278.84</v>
      </c>
      <c r="F42" s="25">
        <f t="shared" si="15"/>
        <v>-54723.14</v>
      </c>
      <c r="G42" s="25">
        <f t="shared" si="15"/>
        <v>-105786.33</v>
      </c>
      <c r="H42" s="25">
        <f t="shared" si="15"/>
        <v>-121248.59</v>
      </c>
      <c r="I42" s="25">
        <f t="shared" si="15"/>
        <v>-73853.52</v>
      </c>
      <c r="J42" s="25">
        <f t="shared" si="15"/>
        <v>-77597.68000000001</v>
      </c>
      <c r="K42" s="25">
        <f t="shared" si="15"/>
        <v>-73946.92</v>
      </c>
      <c r="L42" s="25">
        <f t="shared" si="15"/>
        <v>-39757.23</v>
      </c>
      <c r="M42" s="25">
        <f t="shared" si="15"/>
        <v>-24582</v>
      </c>
      <c r="N42" s="25">
        <f>+N43+N46+N54+N55</f>
        <v>-828155.2</v>
      </c>
    </row>
    <row r="43" spans="1:14" ht="18.75" customHeight="1">
      <c r="A43" s="17" t="s">
        <v>60</v>
      </c>
      <c r="B43" s="26">
        <f>B44+B45</f>
        <v>-75855.6</v>
      </c>
      <c r="C43" s="26">
        <f>C44+C45</f>
        <v>-76619.4</v>
      </c>
      <c r="D43" s="26">
        <f>D44+D45</f>
        <v>-53238</v>
      </c>
      <c r="E43" s="26">
        <f>E44+E45</f>
        <v>-6296.6</v>
      </c>
      <c r="F43" s="26">
        <f aca="true" t="shared" si="16" ref="F43:M43">F44+F45</f>
        <v>-43278.2</v>
      </c>
      <c r="G43" s="26">
        <f t="shared" si="16"/>
        <v>-83759.6</v>
      </c>
      <c r="H43" s="26">
        <f t="shared" si="16"/>
        <v>-102972.4</v>
      </c>
      <c r="I43" s="26">
        <f t="shared" si="16"/>
        <v>-48092.8</v>
      </c>
      <c r="J43" s="26">
        <f t="shared" si="16"/>
        <v>-63091.4</v>
      </c>
      <c r="K43" s="26">
        <f t="shared" si="16"/>
        <v>-48997.2</v>
      </c>
      <c r="L43" s="26">
        <f t="shared" si="16"/>
        <v>-33766.8</v>
      </c>
      <c r="M43" s="26">
        <f t="shared" si="16"/>
        <v>-21477.6</v>
      </c>
      <c r="N43" s="25">
        <f aca="true" t="shared" si="17" ref="N43:N55">SUM(B43:M43)</f>
        <v>-657445.6</v>
      </c>
    </row>
    <row r="44" spans="1:25" ht="18.75" customHeight="1">
      <c r="A44" s="13" t="s">
        <v>61</v>
      </c>
      <c r="B44" s="20">
        <f>ROUND(-B9*$D$3,2)</f>
        <v>-75855.6</v>
      </c>
      <c r="C44" s="20">
        <f>ROUND(-C9*$D$3,2)</f>
        <v>-76619.4</v>
      </c>
      <c r="D44" s="20">
        <f>ROUND(-D9*$D$3,2)</f>
        <v>-53238</v>
      </c>
      <c r="E44" s="20">
        <f>ROUND(-E9*$D$3,2)</f>
        <v>-6296.6</v>
      </c>
      <c r="F44" s="20">
        <f aca="true" t="shared" si="18" ref="F44:M44">ROUND(-F9*$D$3,2)</f>
        <v>-43278.2</v>
      </c>
      <c r="G44" s="20">
        <f t="shared" si="18"/>
        <v>-83759.6</v>
      </c>
      <c r="H44" s="20">
        <f t="shared" si="18"/>
        <v>-102972.4</v>
      </c>
      <c r="I44" s="20">
        <f t="shared" si="18"/>
        <v>-48092.8</v>
      </c>
      <c r="J44" s="20">
        <f t="shared" si="18"/>
        <v>-63091.4</v>
      </c>
      <c r="K44" s="20">
        <f t="shared" si="18"/>
        <v>-48997.2</v>
      </c>
      <c r="L44" s="20">
        <f t="shared" si="18"/>
        <v>-33766.8</v>
      </c>
      <c r="M44" s="20">
        <f t="shared" si="18"/>
        <v>-21477.6</v>
      </c>
      <c r="N44" s="47">
        <f t="shared" si="17"/>
        <v>-657445.6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-14511.94</v>
      </c>
      <c r="C46" s="26">
        <f aca="true" t="shared" si="20" ref="C46:M46">SUM(C47:C53)</f>
        <v>-8648.01</v>
      </c>
      <c r="D46" s="26">
        <f t="shared" si="20"/>
        <v>-10508</v>
      </c>
      <c r="E46" s="26">
        <f t="shared" si="20"/>
        <v>-10982.24</v>
      </c>
      <c r="F46" s="26">
        <f t="shared" si="20"/>
        <v>-11444.94</v>
      </c>
      <c r="G46" s="26">
        <f t="shared" si="20"/>
        <v>-22026.73</v>
      </c>
      <c r="H46" s="26">
        <f t="shared" si="20"/>
        <v>-18276.19</v>
      </c>
      <c r="I46" s="26">
        <f t="shared" si="20"/>
        <v>-25760.72</v>
      </c>
      <c r="J46" s="26">
        <f t="shared" si="20"/>
        <v>-14506.28</v>
      </c>
      <c r="K46" s="26">
        <f t="shared" si="20"/>
        <v>-24949.72</v>
      </c>
      <c r="L46" s="26">
        <f t="shared" si="20"/>
        <v>-5990.43</v>
      </c>
      <c r="M46" s="26">
        <f t="shared" si="20"/>
        <v>-3104.4</v>
      </c>
      <c r="N46" s="26">
        <f>SUM(N47:N53)</f>
        <v>-170709.6</v>
      </c>
    </row>
    <row r="47" spans="1:25" ht="18.75" customHeight="1">
      <c r="A47" s="13" t="s">
        <v>64</v>
      </c>
      <c r="B47" s="24">
        <v>-14444.54</v>
      </c>
      <c r="C47" s="24">
        <v>-8412.11</v>
      </c>
      <c r="D47" s="24">
        <v>-10508</v>
      </c>
      <c r="E47" s="24">
        <v>-10982.24</v>
      </c>
      <c r="F47" s="24">
        <v>-11444.94</v>
      </c>
      <c r="G47" s="24">
        <v>-22026.73</v>
      </c>
      <c r="H47" s="24">
        <v>-15445.39</v>
      </c>
      <c r="I47" s="24">
        <v>-25760.72</v>
      </c>
      <c r="J47" s="24">
        <v>-14506.28</v>
      </c>
      <c r="K47" s="24">
        <v>-24949.72</v>
      </c>
      <c r="L47" s="24">
        <v>-5990.43</v>
      </c>
      <c r="M47" s="24">
        <v>-2700</v>
      </c>
      <c r="N47" s="24">
        <f t="shared" si="17"/>
        <v>-167171.1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-67.4</v>
      </c>
      <c r="C51" s="24">
        <v>-235.9</v>
      </c>
      <c r="D51" s="24">
        <v>0</v>
      </c>
      <c r="E51" s="24">
        <v>0</v>
      </c>
      <c r="F51" s="24">
        <v>0</v>
      </c>
      <c r="G51" s="24">
        <v>0</v>
      </c>
      <c r="H51" s="24">
        <v>-2830.8</v>
      </c>
      <c r="I51" s="24">
        <v>0</v>
      </c>
      <c r="J51" s="24">
        <v>0</v>
      </c>
      <c r="K51" s="24">
        <v>0</v>
      </c>
      <c r="L51" s="24">
        <v>0</v>
      </c>
      <c r="M51" s="24">
        <v>-404.4</v>
      </c>
      <c r="N51" s="24">
        <f t="shared" si="17"/>
        <v>-3538.5000000000005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969644.87913474</v>
      </c>
      <c r="C57" s="29">
        <f t="shared" si="21"/>
        <v>671759.5633974998</v>
      </c>
      <c r="D57" s="29">
        <f t="shared" si="21"/>
        <v>660706.81093125</v>
      </c>
      <c r="E57" s="29">
        <f t="shared" si="21"/>
        <v>142009.49158719997</v>
      </c>
      <c r="F57" s="29">
        <f t="shared" si="21"/>
        <v>658625.4038597001</v>
      </c>
      <c r="G57" s="29">
        <f t="shared" si="21"/>
        <v>802050.8896000001</v>
      </c>
      <c r="H57" s="29">
        <f t="shared" si="21"/>
        <v>839158.4009</v>
      </c>
      <c r="I57" s="29">
        <f t="shared" si="21"/>
        <v>757173.8226013999</v>
      </c>
      <c r="J57" s="29">
        <f t="shared" si="21"/>
        <v>594700.2447473</v>
      </c>
      <c r="K57" s="29">
        <f t="shared" si="21"/>
        <v>710941.84903856</v>
      </c>
      <c r="L57" s="29">
        <f t="shared" si="21"/>
        <v>345240.15213834995</v>
      </c>
      <c r="M57" s="29">
        <f t="shared" si="21"/>
        <v>198940.99110912002</v>
      </c>
      <c r="N57" s="29">
        <f>SUM(B57:M57)</f>
        <v>7350952.49904512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969644.87</v>
      </c>
      <c r="C60" s="36">
        <f aca="true" t="shared" si="22" ref="C60:M60">SUM(C61:C74)</f>
        <v>671759.5700000001</v>
      </c>
      <c r="D60" s="36">
        <f t="shared" si="22"/>
        <v>660706.81</v>
      </c>
      <c r="E60" s="36">
        <f t="shared" si="22"/>
        <v>142009.49</v>
      </c>
      <c r="F60" s="36">
        <f t="shared" si="22"/>
        <v>658625.41</v>
      </c>
      <c r="G60" s="36">
        <f t="shared" si="22"/>
        <v>802050.89</v>
      </c>
      <c r="H60" s="36">
        <f t="shared" si="22"/>
        <v>839158.39</v>
      </c>
      <c r="I60" s="36">
        <f t="shared" si="22"/>
        <v>757173.82</v>
      </c>
      <c r="J60" s="36">
        <f t="shared" si="22"/>
        <v>594700.24</v>
      </c>
      <c r="K60" s="36">
        <f t="shared" si="22"/>
        <v>710941.85</v>
      </c>
      <c r="L60" s="36">
        <f t="shared" si="22"/>
        <v>345240.16</v>
      </c>
      <c r="M60" s="36">
        <f t="shared" si="22"/>
        <v>198940.99</v>
      </c>
      <c r="N60" s="29">
        <f>SUM(N61:N74)</f>
        <v>7350952.490000001</v>
      </c>
    </row>
    <row r="61" spans="1:15" ht="18.75" customHeight="1">
      <c r="A61" s="17" t="s">
        <v>75</v>
      </c>
      <c r="B61" s="36">
        <v>194128.39</v>
      </c>
      <c r="C61" s="36">
        <v>196402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390530.39</v>
      </c>
      <c r="O61"/>
    </row>
    <row r="62" spans="1:15" ht="18.75" customHeight="1">
      <c r="A62" s="17" t="s">
        <v>76</v>
      </c>
      <c r="B62" s="36">
        <v>775516.48</v>
      </c>
      <c r="C62" s="36">
        <v>475357.57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1250874.05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660706.81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660706.81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142009.49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142009.49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658625.41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658625.41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802050.89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802050.89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655515.49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655515.49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183642.9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183642.9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757173.82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757173.82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594700.24</v>
      </c>
      <c r="K70" s="35">
        <v>0</v>
      </c>
      <c r="L70" s="35">
        <v>0</v>
      </c>
      <c r="M70" s="35">
        <v>0</v>
      </c>
      <c r="N70" s="29">
        <f t="shared" si="23"/>
        <v>594700.24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710941.85</v>
      </c>
      <c r="L71" s="35">
        <v>0</v>
      </c>
      <c r="M71" s="62"/>
      <c r="N71" s="26">
        <f t="shared" si="23"/>
        <v>710941.85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345240.16</v>
      </c>
      <c r="M72" s="35">
        <v>0</v>
      </c>
      <c r="N72" s="29">
        <f t="shared" si="23"/>
        <v>345240.16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198940.99</v>
      </c>
      <c r="N73" s="26">
        <f t="shared" si="23"/>
        <v>198940.99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2.2623826506127807</v>
      </c>
      <c r="C78" s="45">
        <v>2.2364369147738223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1.9787844371169356</v>
      </c>
      <c r="C79" s="45">
        <v>1.8662039148308651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1.8147410630200063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2.5240592569436515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2.119062672991142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1.6803274257136196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1.9771986793376097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1.932928059341159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1.9197948188069014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2.1623484686849292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2.0675044162319725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2.4546359918285563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2.404714165473793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2016-10-04T19:50:34Z</dcterms:modified>
  <cp:category/>
  <cp:version/>
  <cp:contentType/>
  <cp:contentStatus/>
</cp:coreProperties>
</file>