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<sst xmlns="http://schemas.openxmlformats.org/spreadsheetml/2006/main" count="105" uniqueCount="103">
  <si>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</si>
  <si>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</si>
  <si>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</si>
  <si>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</si>
  <si>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</si>
  <si>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</si>
  <si>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</si>
  <si>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</si>
  <si>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</si>
  <si>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</si>
  <si>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</si>
  <si>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</si>
  <si>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</si>
  <si>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</si>
  <si>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</si>
  <si>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</si>
  <si>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</si>
  <si>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</si>
  <si>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</si>
  <si>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</si>
  <si>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</si>
  <si>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</si>
  <si>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</si>
  <si>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</si>
  <si>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</si>
  <si>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</si>
  <si>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</si>
  <si>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</si>
  <si>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</si>
  <si>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</si>
  <si>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</si>
  <si>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</si>
  <si>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</si>
  <si>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</si>
  <si>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</si>
  <si>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</si>
  <si>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</si>
  <si>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</si>
  <si>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</si>
  <si>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</si>
  <si>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</si>
  <si>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</si>
  <si>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</si>
  <si>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</si>
  <si>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</si>
  <si>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</si>
  <si>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</si>
  <si>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</si>
  <si>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</si>
  <si>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</si>
  <si>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</si>
  <si>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</si>
  <si>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</si>
  <si>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</si>
  <si>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</si>
  <si>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</si>
  <si>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</si>
  <si>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</si>
  <si>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</si>
  <si>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</si>
  <si>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</si>
  <si>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</si>
  <si>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</si>
  <si>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</si>
  <si>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</si>
  <si>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</si>
  <si>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</si>
  <si>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</si>
  <si>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</si>
  <si>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</si>
  <si>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</si>
  <si>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</si>
  <si>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</si>
  <si>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</si>
  <si>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</si>
  <si>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</si>
  <si>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</si>
  <si>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</si>
  <si>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</si>
  <si>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</si>
  <si>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</si>
  <si>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</si>
  <si>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</si>
  <si>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</si>
  <si>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</si>
  <si>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</si>
  <si>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</si>
  <si>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</si>
  <si>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</si>
  <si>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</si>
  <si>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</si>
  <si>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</si>
  <si>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</si>
  <si>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</si>
  <si>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</si>
  <si>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</si>
  <si>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</si>
  <si>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</si>
  <si>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</si>
  <si>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</si>
  <si>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</si>
  <si>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</si>
  <si>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24/09/16 - VENCIMENTO 05/10/16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</si>
</sst>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366580</v>
      </c>
      <c r="C7" s="10">
        <f>C8+C20+C24</f>
        <v>253289</v>
      </c>
      <c r="D7" s="10">
        <f>D8+D20+D24</f>
        <v>294462</v>
      </c>
      <c r="E7" s="10">
        <f>E8+E20+E24</f>
        <v>52132</v>
      </c>
      <c r="F7" s="10">
        <f aca="true" t="shared" si="0" ref="F7:M7">F8+F20+F24</f>
        <v>234553</v>
      </c>
      <c r="G7" s="10">
        <f t="shared" si="0"/>
        <v>364850</v>
      </c>
      <c r="H7" s="10">
        <f t="shared" si="0"/>
        <v>333934</v>
      </c>
      <c r="I7" s="10">
        <f t="shared" si="0"/>
        <v>314443</v>
      </c>
      <c r="J7" s="10">
        <f t="shared" si="0"/>
        <v>226920</v>
      </c>
      <c r="K7" s="10">
        <f t="shared" si="0"/>
        <v>295215</v>
      </c>
      <c r="L7" s="10">
        <f t="shared" si="0"/>
        <v>97966</v>
      </c>
      <c r="M7" s="10">
        <f t="shared" si="0"/>
        <v>55070</v>
      </c>
      <c r="N7" s="10">
        <f>+N8+N20+N24</f>
        <v>2889414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161892</v>
      </c>
      <c r="C8" s="12">
        <f>+C9+C12+C16</f>
        <v>119931</v>
      </c>
      <c r="D8" s="12">
        <f>+D9+D12+D16</f>
        <v>149068</v>
      </c>
      <c r="E8" s="12">
        <f>+E9+E12+E16</f>
        <v>24277</v>
      </c>
      <c r="F8" s="12">
        <f aca="true" t="shared" si="1" ref="F8:M8">+F9+F12+F16</f>
        <v>108848</v>
      </c>
      <c r="G8" s="12">
        <f t="shared" si="1"/>
        <v>175522</v>
      </c>
      <c r="H8" s="12">
        <f t="shared" si="1"/>
        <v>161307</v>
      </c>
      <c r="I8" s="12">
        <f t="shared" si="1"/>
        <v>152373</v>
      </c>
      <c r="J8" s="12">
        <f t="shared" si="1"/>
        <v>112778</v>
      </c>
      <c r="K8" s="12">
        <f t="shared" si="1"/>
        <v>140688</v>
      </c>
      <c r="L8" s="12">
        <f t="shared" si="1"/>
        <v>52160</v>
      </c>
      <c r="M8" s="12">
        <f t="shared" si="1"/>
        <v>30622</v>
      </c>
      <c r="N8" s="12">
        <f>SUM(B8:M8)</f>
        <v>1389466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18159</v>
      </c>
      <c r="C9" s="14">
        <v>17718</v>
      </c>
      <c r="D9" s="14">
        <v>14012</v>
      </c>
      <c r="E9" s="14">
        <v>1999</v>
      </c>
      <c r="F9" s="14">
        <v>10764</v>
      </c>
      <c r="G9" s="14">
        <v>20698</v>
      </c>
      <c r="H9" s="14">
        <v>24639</v>
      </c>
      <c r="I9" s="14">
        <v>12532</v>
      </c>
      <c r="J9" s="14">
        <v>15711</v>
      </c>
      <c r="K9" s="14">
        <v>13221</v>
      </c>
      <c r="L9" s="14">
        <v>6678</v>
      </c>
      <c r="M9" s="14">
        <v>4160</v>
      </c>
      <c r="N9" s="12">
        <f aca="true" t="shared" si="2" ref="N9:N19">SUM(B9:M9)</f>
        <v>160291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18159</v>
      </c>
      <c r="C10" s="14">
        <f>+C9-C11</f>
        <v>17718</v>
      </c>
      <c r="D10" s="14">
        <f>+D9-D11</f>
        <v>14012</v>
      </c>
      <c r="E10" s="14">
        <f>+E9-E11</f>
        <v>1999</v>
      </c>
      <c r="F10" s="14">
        <f aca="true" t="shared" si="3" ref="F10:M10">+F9-F11</f>
        <v>10764</v>
      </c>
      <c r="G10" s="14">
        <f t="shared" si="3"/>
        <v>20698</v>
      </c>
      <c r="H10" s="14">
        <f t="shared" si="3"/>
        <v>24639</v>
      </c>
      <c r="I10" s="14">
        <f t="shared" si="3"/>
        <v>12532</v>
      </c>
      <c r="J10" s="14">
        <f t="shared" si="3"/>
        <v>15711</v>
      </c>
      <c r="K10" s="14">
        <f t="shared" si="3"/>
        <v>13221</v>
      </c>
      <c r="L10" s="14">
        <f t="shared" si="3"/>
        <v>6678</v>
      </c>
      <c r="M10" s="14">
        <f t="shared" si="3"/>
        <v>4160</v>
      </c>
      <c r="N10" s="12">
        <f t="shared" si="2"/>
        <v>160291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119814</v>
      </c>
      <c r="C12" s="14">
        <f>C13+C14+C15</f>
        <v>86875</v>
      </c>
      <c r="D12" s="14">
        <f>D13+D14+D15</f>
        <v>115822</v>
      </c>
      <c r="E12" s="14">
        <f>E13+E14+E15</f>
        <v>19074</v>
      </c>
      <c r="F12" s="14">
        <f aca="true" t="shared" si="4" ref="F12:M12">F13+F14+F15</f>
        <v>82616</v>
      </c>
      <c r="G12" s="14">
        <f t="shared" si="4"/>
        <v>130039</v>
      </c>
      <c r="H12" s="14">
        <f t="shared" si="4"/>
        <v>115079</v>
      </c>
      <c r="I12" s="14">
        <f t="shared" si="4"/>
        <v>116739</v>
      </c>
      <c r="J12" s="14">
        <f t="shared" si="4"/>
        <v>81103</v>
      </c>
      <c r="K12" s="14">
        <f t="shared" si="4"/>
        <v>104413</v>
      </c>
      <c r="L12" s="14">
        <f t="shared" si="4"/>
        <v>38818</v>
      </c>
      <c r="M12" s="14">
        <f t="shared" si="4"/>
        <v>23144</v>
      </c>
      <c r="N12" s="12">
        <f t="shared" si="2"/>
        <v>1033536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61484</v>
      </c>
      <c r="C13" s="14">
        <v>46668</v>
      </c>
      <c r="D13" s="14">
        <v>59716</v>
      </c>
      <c r="E13" s="14">
        <v>9887</v>
      </c>
      <c r="F13" s="14">
        <v>42671</v>
      </c>
      <c r="G13" s="14">
        <v>68376</v>
      </c>
      <c r="H13" s="14">
        <v>62019</v>
      </c>
      <c r="I13" s="14">
        <v>61255</v>
      </c>
      <c r="J13" s="14">
        <v>41069</v>
      </c>
      <c r="K13" s="14">
        <v>51565</v>
      </c>
      <c r="L13" s="14">
        <v>18900</v>
      </c>
      <c r="M13" s="14">
        <v>11044</v>
      </c>
      <c r="N13" s="12">
        <f t="shared" si="2"/>
        <v>534654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55689</v>
      </c>
      <c r="C14" s="14">
        <v>37412</v>
      </c>
      <c r="D14" s="14">
        <v>54235</v>
      </c>
      <c r="E14" s="14">
        <v>8694</v>
      </c>
      <c r="F14" s="14">
        <v>37716</v>
      </c>
      <c r="G14" s="14">
        <v>57314</v>
      </c>
      <c r="H14" s="14">
        <v>50028</v>
      </c>
      <c r="I14" s="14">
        <v>53561</v>
      </c>
      <c r="J14" s="14">
        <v>38101</v>
      </c>
      <c r="K14" s="14">
        <v>50963</v>
      </c>
      <c r="L14" s="14">
        <v>18964</v>
      </c>
      <c r="M14" s="14">
        <v>11691</v>
      </c>
      <c r="N14" s="12">
        <f t="shared" si="2"/>
        <v>474368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2641</v>
      </c>
      <c r="C15" s="14">
        <v>2795</v>
      </c>
      <c r="D15" s="14">
        <v>1871</v>
      </c>
      <c r="E15" s="14">
        <v>493</v>
      </c>
      <c r="F15" s="14">
        <v>2229</v>
      </c>
      <c r="G15" s="14">
        <v>4349</v>
      </c>
      <c r="H15" s="14">
        <v>3032</v>
      </c>
      <c r="I15" s="14">
        <v>1923</v>
      </c>
      <c r="J15" s="14">
        <v>1933</v>
      </c>
      <c r="K15" s="14">
        <v>1885</v>
      </c>
      <c r="L15" s="14">
        <v>954</v>
      </c>
      <c r="M15" s="14">
        <v>409</v>
      </c>
      <c r="N15" s="12">
        <f t="shared" si="2"/>
        <v>24514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23919</v>
      </c>
      <c r="C16" s="14">
        <f>C17+C18+C19</f>
        <v>15338</v>
      </c>
      <c r="D16" s="14">
        <f>D17+D18+D19</f>
        <v>19234</v>
      </c>
      <c r="E16" s="14">
        <f>E17+E18+E19</f>
        <v>3204</v>
      </c>
      <c r="F16" s="14">
        <f aca="true" t="shared" si="5" ref="F16:M16">F17+F18+F19</f>
        <v>15468</v>
      </c>
      <c r="G16" s="14">
        <f t="shared" si="5"/>
        <v>24785</v>
      </c>
      <c r="H16" s="14">
        <f t="shared" si="5"/>
        <v>21589</v>
      </c>
      <c r="I16" s="14">
        <f t="shared" si="5"/>
        <v>23102</v>
      </c>
      <c r="J16" s="14">
        <f t="shared" si="5"/>
        <v>15964</v>
      </c>
      <c r="K16" s="14">
        <f t="shared" si="5"/>
        <v>23054</v>
      </c>
      <c r="L16" s="14">
        <f t="shared" si="5"/>
        <v>6664</v>
      </c>
      <c r="M16" s="14">
        <f t="shared" si="5"/>
        <v>3318</v>
      </c>
      <c r="N16" s="12">
        <f t="shared" si="2"/>
        <v>195639</v>
      </c>
    </row>
    <row r="17" spans="1:25" ht="18.75" customHeight="1">
      <c r="A17" s="15" t="s">
        <v>16</v>
      </c>
      <c r="B17" s="14">
        <v>13229</v>
      </c>
      <c r="C17" s="14">
        <v>9175</v>
      </c>
      <c r="D17" s="14">
        <v>9549</v>
      </c>
      <c r="E17" s="14">
        <v>1798</v>
      </c>
      <c r="F17" s="14">
        <v>8445</v>
      </c>
      <c r="G17" s="14">
        <v>13828</v>
      </c>
      <c r="H17" s="14">
        <v>11961</v>
      </c>
      <c r="I17" s="14">
        <v>12899</v>
      </c>
      <c r="J17" s="14">
        <v>8890</v>
      </c>
      <c r="K17" s="14">
        <v>12793</v>
      </c>
      <c r="L17" s="14">
        <v>3550</v>
      </c>
      <c r="M17" s="14">
        <v>1682</v>
      </c>
      <c r="N17" s="12">
        <f t="shared" si="2"/>
        <v>107799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9900</v>
      </c>
      <c r="C18" s="14">
        <v>5408</v>
      </c>
      <c r="D18" s="14">
        <v>9185</v>
      </c>
      <c r="E18" s="14">
        <v>1279</v>
      </c>
      <c r="F18" s="14">
        <v>6376</v>
      </c>
      <c r="G18" s="14">
        <v>9734</v>
      </c>
      <c r="H18" s="14">
        <v>8767</v>
      </c>
      <c r="I18" s="14">
        <v>9779</v>
      </c>
      <c r="J18" s="14">
        <v>6601</v>
      </c>
      <c r="K18" s="14">
        <v>9807</v>
      </c>
      <c r="L18" s="14">
        <v>2923</v>
      </c>
      <c r="M18" s="14">
        <v>1559</v>
      </c>
      <c r="N18" s="12">
        <f t="shared" si="2"/>
        <v>81318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790</v>
      </c>
      <c r="C19" s="14">
        <v>755</v>
      </c>
      <c r="D19" s="14">
        <v>500</v>
      </c>
      <c r="E19" s="14">
        <v>127</v>
      </c>
      <c r="F19" s="14">
        <v>647</v>
      </c>
      <c r="G19" s="14">
        <v>1223</v>
      </c>
      <c r="H19" s="14">
        <v>861</v>
      </c>
      <c r="I19" s="14">
        <v>424</v>
      </c>
      <c r="J19" s="14">
        <v>473</v>
      </c>
      <c r="K19" s="14">
        <v>454</v>
      </c>
      <c r="L19" s="14">
        <v>191</v>
      </c>
      <c r="M19" s="14">
        <v>77</v>
      </c>
      <c r="N19" s="12">
        <f t="shared" si="2"/>
        <v>6522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84616</v>
      </c>
      <c r="C20" s="18">
        <f>C21+C22+C23</f>
        <v>50422</v>
      </c>
      <c r="D20" s="18">
        <f>D21+D22+D23</f>
        <v>57486</v>
      </c>
      <c r="E20" s="18">
        <f>E21+E22+E23</f>
        <v>10241</v>
      </c>
      <c r="F20" s="18">
        <f aca="true" t="shared" si="6" ref="F20:M20">F21+F22+F23</f>
        <v>45486</v>
      </c>
      <c r="G20" s="18">
        <f t="shared" si="6"/>
        <v>70967</v>
      </c>
      <c r="H20" s="18">
        <f t="shared" si="6"/>
        <v>72162</v>
      </c>
      <c r="I20" s="18">
        <f t="shared" si="6"/>
        <v>74242</v>
      </c>
      <c r="J20" s="18">
        <f t="shared" si="6"/>
        <v>47499</v>
      </c>
      <c r="K20" s="18">
        <f t="shared" si="6"/>
        <v>77398</v>
      </c>
      <c r="L20" s="18">
        <f t="shared" si="6"/>
        <v>24145</v>
      </c>
      <c r="M20" s="18">
        <f t="shared" si="6"/>
        <v>13287</v>
      </c>
      <c r="N20" s="12">
        <f aca="true" t="shared" si="7" ref="N20:N26">SUM(B20:M20)</f>
        <v>627951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47168</v>
      </c>
      <c r="C21" s="14">
        <v>30393</v>
      </c>
      <c r="D21" s="14">
        <v>32798</v>
      </c>
      <c r="E21" s="14">
        <v>5970</v>
      </c>
      <c r="F21" s="14">
        <v>26119</v>
      </c>
      <c r="G21" s="14">
        <v>41392</v>
      </c>
      <c r="H21" s="14">
        <v>43099</v>
      </c>
      <c r="I21" s="14">
        <v>42431</v>
      </c>
      <c r="J21" s="14">
        <v>26708</v>
      </c>
      <c r="K21" s="14">
        <v>41142</v>
      </c>
      <c r="L21" s="14">
        <v>13010</v>
      </c>
      <c r="M21" s="14">
        <v>7061</v>
      </c>
      <c r="N21" s="12">
        <f t="shared" si="7"/>
        <v>357291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36103</v>
      </c>
      <c r="C22" s="14">
        <v>18885</v>
      </c>
      <c r="D22" s="14">
        <v>23992</v>
      </c>
      <c r="E22" s="14">
        <v>4068</v>
      </c>
      <c r="F22" s="14">
        <v>18506</v>
      </c>
      <c r="G22" s="14">
        <v>27936</v>
      </c>
      <c r="H22" s="14">
        <v>27867</v>
      </c>
      <c r="I22" s="14">
        <v>30881</v>
      </c>
      <c r="J22" s="14">
        <v>19983</v>
      </c>
      <c r="K22" s="14">
        <v>35130</v>
      </c>
      <c r="L22" s="14">
        <v>10726</v>
      </c>
      <c r="M22" s="14">
        <v>6033</v>
      </c>
      <c r="N22" s="12">
        <f t="shared" si="7"/>
        <v>260110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1345</v>
      </c>
      <c r="C23" s="14">
        <v>1144</v>
      </c>
      <c r="D23" s="14">
        <v>696</v>
      </c>
      <c r="E23" s="14">
        <v>203</v>
      </c>
      <c r="F23" s="14">
        <v>861</v>
      </c>
      <c r="G23" s="14">
        <v>1639</v>
      </c>
      <c r="H23" s="14">
        <v>1196</v>
      </c>
      <c r="I23" s="14">
        <v>930</v>
      </c>
      <c r="J23" s="14">
        <v>808</v>
      </c>
      <c r="K23" s="14">
        <v>1126</v>
      </c>
      <c r="L23" s="14">
        <v>409</v>
      </c>
      <c r="M23" s="14">
        <v>193</v>
      </c>
      <c r="N23" s="12">
        <f t="shared" si="7"/>
        <v>10550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120072</v>
      </c>
      <c r="C24" s="14">
        <f>C25+C26</f>
        <v>82936</v>
      </c>
      <c r="D24" s="14">
        <f>D25+D26</f>
        <v>87908</v>
      </c>
      <c r="E24" s="14">
        <f>E25+E26</f>
        <v>17614</v>
      </c>
      <c r="F24" s="14">
        <f aca="true" t="shared" si="8" ref="F24:M24">F25+F26</f>
        <v>80219</v>
      </c>
      <c r="G24" s="14">
        <f t="shared" si="8"/>
        <v>118361</v>
      </c>
      <c r="H24" s="14">
        <f t="shared" si="8"/>
        <v>100465</v>
      </c>
      <c r="I24" s="14">
        <f t="shared" si="8"/>
        <v>87828</v>
      </c>
      <c r="J24" s="14">
        <f t="shared" si="8"/>
        <v>66643</v>
      </c>
      <c r="K24" s="14">
        <f t="shared" si="8"/>
        <v>77129</v>
      </c>
      <c r="L24" s="14">
        <f t="shared" si="8"/>
        <v>21661</v>
      </c>
      <c r="M24" s="14">
        <f t="shared" si="8"/>
        <v>11161</v>
      </c>
      <c r="N24" s="12">
        <f t="shared" si="7"/>
        <v>871997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54035</v>
      </c>
      <c r="C25" s="14">
        <v>41480</v>
      </c>
      <c r="D25" s="14">
        <v>44090</v>
      </c>
      <c r="E25" s="14">
        <v>9547</v>
      </c>
      <c r="F25" s="14">
        <v>39204</v>
      </c>
      <c r="G25" s="14">
        <v>61030</v>
      </c>
      <c r="H25" s="14">
        <v>53379</v>
      </c>
      <c r="I25" s="14">
        <v>39137</v>
      </c>
      <c r="J25" s="14">
        <v>33603</v>
      </c>
      <c r="K25" s="14">
        <v>34665</v>
      </c>
      <c r="L25" s="14">
        <v>10274</v>
      </c>
      <c r="M25" s="14">
        <v>4765</v>
      </c>
      <c r="N25" s="12">
        <f t="shared" si="7"/>
        <v>425209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66037</v>
      </c>
      <c r="C26" s="14">
        <v>41456</v>
      </c>
      <c r="D26" s="14">
        <v>43818</v>
      </c>
      <c r="E26" s="14">
        <v>8067</v>
      </c>
      <c r="F26" s="14">
        <v>41015</v>
      </c>
      <c r="G26" s="14">
        <v>57331</v>
      </c>
      <c r="H26" s="14">
        <v>47086</v>
      </c>
      <c r="I26" s="14">
        <v>48691</v>
      </c>
      <c r="J26" s="14">
        <v>33040</v>
      </c>
      <c r="K26" s="14">
        <v>42464</v>
      </c>
      <c r="L26" s="14">
        <v>11387</v>
      </c>
      <c r="M26" s="14">
        <v>6396</v>
      </c>
      <c r="N26" s="12">
        <f t="shared" si="7"/>
        <v>446788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744850.4215267999</v>
      </c>
      <c r="C36" s="61">
        <f aca="true" t="shared" si="11" ref="C36:M36">C37+C38+C39+C40</f>
        <v>497453.5958145</v>
      </c>
      <c r="D36" s="61">
        <f t="shared" si="11"/>
        <v>545042.1482231</v>
      </c>
      <c r="E36" s="61">
        <f t="shared" si="11"/>
        <v>131696.6608288</v>
      </c>
      <c r="F36" s="61">
        <f t="shared" si="11"/>
        <v>497687.93075365</v>
      </c>
      <c r="G36" s="61">
        <f t="shared" si="11"/>
        <v>613931.8500000001</v>
      </c>
      <c r="H36" s="61">
        <f t="shared" si="11"/>
        <v>657708.7406</v>
      </c>
      <c r="I36" s="61">
        <f t="shared" si="11"/>
        <v>604362.7681274001</v>
      </c>
      <c r="J36" s="61">
        <f t="shared" si="11"/>
        <v>491252.44335600006</v>
      </c>
      <c r="K36" s="61">
        <f t="shared" si="11"/>
        <v>610936.9588984</v>
      </c>
      <c r="L36" s="61">
        <f t="shared" si="11"/>
        <v>240948.05807138002</v>
      </c>
      <c r="M36" s="61">
        <f t="shared" si="11"/>
        <v>132720.6492992</v>
      </c>
      <c r="N36" s="61">
        <f>N37+N38+N39+N40</f>
        <v>5768592.225499231</v>
      </c>
    </row>
    <row r="37" spans="1:14" ht="18.75" customHeight="1">
      <c r="A37" s="58" t="s">
        <v>55</v>
      </c>
      <c r="B37" s="55">
        <f aca="true" t="shared" si="12" ref="B37:M37">B29*B7</f>
        <v>743864.1359999999</v>
      </c>
      <c r="C37" s="55">
        <f t="shared" si="12"/>
        <v>496547.7556</v>
      </c>
      <c r="D37" s="55">
        <f t="shared" si="12"/>
        <v>534389.6376</v>
      </c>
      <c r="E37" s="55">
        <f t="shared" si="12"/>
        <v>131377.85319999998</v>
      </c>
      <c r="F37" s="55">
        <f t="shared" si="12"/>
        <v>497017.80700000003</v>
      </c>
      <c r="G37" s="55">
        <f t="shared" si="12"/>
        <v>613130.425</v>
      </c>
      <c r="H37" s="55">
        <f t="shared" si="12"/>
        <v>656681.211</v>
      </c>
      <c r="I37" s="55">
        <f t="shared" si="12"/>
        <v>603604.7828</v>
      </c>
      <c r="J37" s="55">
        <f t="shared" si="12"/>
        <v>490578.34800000006</v>
      </c>
      <c r="K37" s="55">
        <f t="shared" si="12"/>
        <v>610179.8835</v>
      </c>
      <c r="L37" s="55">
        <f t="shared" si="12"/>
        <v>240398.7674</v>
      </c>
      <c r="M37" s="55">
        <f t="shared" si="12"/>
        <v>132404.801</v>
      </c>
      <c r="N37" s="57">
        <f>SUM(B37:M37)</f>
        <v>5750175.408100001</v>
      </c>
    </row>
    <row r="38" spans="1:14" ht="18.75" customHeight="1">
      <c r="A38" s="58" t="s">
        <v>56</v>
      </c>
      <c r="B38" s="55">
        <f aca="true" t="shared" si="13" ref="B38:M38">B30*B7</f>
        <v>-2270.7944732</v>
      </c>
      <c r="C38" s="55">
        <f t="shared" si="13"/>
        <v>-1486.6797855</v>
      </c>
      <c r="D38" s="55">
        <f t="shared" si="13"/>
        <v>-1634.2493769</v>
      </c>
      <c r="E38" s="55">
        <f t="shared" si="13"/>
        <v>-327.4723712</v>
      </c>
      <c r="F38" s="55">
        <f t="shared" si="13"/>
        <v>-1491.27624635</v>
      </c>
      <c r="G38" s="55">
        <f t="shared" si="13"/>
        <v>-1860.7350000000001</v>
      </c>
      <c r="H38" s="55">
        <f t="shared" si="13"/>
        <v>-1870.0303999999999</v>
      </c>
      <c r="I38" s="55">
        <f t="shared" si="13"/>
        <v>-1788.6146726</v>
      </c>
      <c r="J38" s="55">
        <f t="shared" si="13"/>
        <v>-1444.504644</v>
      </c>
      <c r="K38" s="55">
        <f t="shared" si="13"/>
        <v>-1845.1646016</v>
      </c>
      <c r="L38" s="55">
        <f t="shared" si="13"/>
        <v>-721.8693286199999</v>
      </c>
      <c r="M38" s="55">
        <f t="shared" si="13"/>
        <v>-403.19170080000004</v>
      </c>
      <c r="N38" s="25">
        <f>SUM(B38:M38)</f>
        <v>-17144.58260077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-69004.2</v>
      </c>
      <c r="C42" s="25">
        <f aca="true" t="shared" si="15" ref="C42:M42">+C43+C46+C54+C55</f>
        <v>-67328.4</v>
      </c>
      <c r="D42" s="25">
        <f t="shared" si="15"/>
        <v>-53245.6</v>
      </c>
      <c r="E42" s="25">
        <f t="shared" si="15"/>
        <v>-7596.2</v>
      </c>
      <c r="F42" s="25">
        <f t="shared" si="15"/>
        <v>-40903.2</v>
      </c>
      <c r="G42" s="25">
        <f t="shared" si="15"/>
        <v>-78652.4</v>
      </c>
      <c r="H42" s="25">
        <f t="shared" si="15"/>
        <v>-93628.2</v>
      </c>
      <c r="I42" s="25">
        <f t="shared" si="15"/>
        <v>-47621.6</v>
      </c>
      <c r="J42" s="25">
        <f t="shared" si="15"/>
        <v>-59701.8</v>
      </c>
      <c r="K42" s="25">
        <f t="shared" si="15"/>
        <v>-50239.8</v>
      </c>
      <c r="L42" s="25">
        <f t="shared" si="15"/>
        <v>-25376.4</v>
      </c>
      <c r="M42" s="25">
        <f t="shared" si="15"/>
        <v>-15808</v>
      </c>
      <c r="N42" s="25">
        <f>+N43+N46+N54+N55</f>
        <v>-609105.8</v>
      </c>
    </row>
    <row r="43" spans="1:14" ht="18.75" customHeight="1">
      <c r="A43" s="17" t="s">
        <v>60</v>
      </c>
      <c r="B43" s="26">
        <f>B44+B45</f>
        <v>-69004.2</v>
      </c>
      <c r="C43" s="26">
        <f>C44+C45</f>
        <v>-67328.4</v>
      </c>
      <c r="D43" s="26">
        <f>D44+D45</f>
        <v>-53245.6</v>
      </c>
      <c r="E43" s="26">
        <f>E44+E45</f>
        <v>-7596.2</v>
      </c>
      <c r="F43" s="26">
        <f aca="true" t="shared" si="16" ref="F43:M43">F44+F45</f>
        <v>-40903.2</v>
      </c>
      <c r="G43" s="26">
        <f t="shared" si="16"/>
        <v>-78652.4</v>
      </c>
      <c r="H43" s="26">
        <f t="shared" si="16"/>
        <v>-93628.2</v>
      </c>
      <c r="I43" s="26">
        <f t="shared" si="16"/>
        <v>-47621.6</v>
      </c>
      <c r="J43" s="26">
        <f t="shared" si="16"/>
        <v>-59701.8</v>
      </c>
      <c r="K43" s="26">
        <f t="shared" si="16"/>
        <v>-50239.8</v>
      </c>
      <c r="L43" s="26">
        <f t="shared" si="16"/>
        <v>-25376.4</v>
      </c>
      <c r="M43" s="26">
        <f t="shared" si="16"/>
        <v>-15808</v>
      </c>
      <c r="N43" s="25">
        <f aca="true" t="shared" si="17" ref="N43:N55">SUM(B43:M43)</f>
        <v>-609105.8</v>
      </c>
    </row>
    <row r="44" spans="1:25" ht="18.75" customHeight="1">
      <c r="A44" s="13" t="s">
        <v>61</v>
      </c>
      <c r="B44" s="20">
        <f>ROUND(-B9*$D$3,2)</f>
        <v>-69004.2</v>
      </c>
      <c r="C44" s="20">
        <f>ROUND(-C9*$D$3,2)</f>
        <v>-67328.4</v>
      </c>
      <c r="D44" s="20">
        <f>ROUND(-D9*$D$3,2)</f>
        <v>-53245.6</v>
      </c>
      <c r="E44" s="20">
        <f>ROUND(-E9*$D$3,2)</f>
        <v>-7596.2</v>
      </c>
      <c r="F44" s="20">
        <f aca="true" t="shared" si="18" ref="F44:M44">ROUND(-F9*$D$3,2)</f>
        <v>-40903.2</v>
      </c>
      <c r="G44" s="20">
        <f t="shared" si="18"/>
        <v>-78652.4</v>
      </c>
      <c r="H44" s="20">
        <f t="shared" si="18"/>
        <v>-93628.2</v>
      </c>
      <c r="I44" s="20">
        <f t="shared" si="18"/>
        <v>-47621.6</v>
      </c>
      <c r="J44" s="20">
        <f t="shared" si="18"/>
        <v>-59701.8</v>
      </c>
      <c r="K44" s="20">
        <f t="shared" si="18"/>
        <v>-50239.8</v>
      </c>
      <c r="L44" s="20">
        <f t="shared" si="18"/>
        <v>-25376.4</v>
      </c>
      <c r="M44" s="20">
        <f t="shared" si="18"/>
        <v>-15808</v>
      </c>
      <c r="N44" s="47">
        <f t="shared" si="17"/>
        <v>-609105.8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675846.2215268</v>
      </c>
      <c r="C57" s="29">
        <f t="shared" si="21"/>
        <v>430125.1958145</v>
      </c>
      <c r="D57" s="29">
        <f t="shared" si="21"/>
        <v>491796.5482231</v>
      </c>
      <c r="E57" s="29">
        <f t="shared" si="21"/>
        <v>124100.4608288</v>
      </c>
      <c r="F57" s="29">
        <f t="shared" si="21"/>
        <v>456784.73075365</v>
      </c>
      <c r="G57" s="29">
        <f t="shared" si="21"/>
        <v>535279.4500000001</v>
      </c>
      <c r="H57" s="29">
        <f t="shared" si="21"/>
        <v>564080.5406000001</v>
      </c>
      <c r="I57" s="29">
        <f t="shared" si="21"/>
        <v>556741.1681274001</v>
      </c>
      <c r="J57" s="29">
        <f t="shared" si="21"/>
        <v>431550.6433560001</v>
      </c>
      <c r="K57" s="29">
        <f t="shared" si="21"/>
        <v>560697.1588983999</v>
      </c>
      <c r="L57" s="29">
        <f t="shared" si="21"/>
        <v>215571.65807138002</v>
      </c>
      <c r="M57" s="29">
        <f t="shared" si="21"/>
        <v>116912.64929920001</v>
      </c>
      <c r="N57" s="29">
        <f>SUM(B57:M57)</f>
        <v>5159486.425499231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675846.22</v>
      </c>
      <c r="C60" s="36">
        <f aca="true" t="shared" si="22" ref="C60:M60">SUM(C61:C74)</f>
        <v>430125.18999999994</v>
      </c>
      <c r="D60" s="36">
        <f t="shared" si="22"/>
        <v>491796.55</v>
      </c>
      <c r="E60" s="36">
        <f t="shared" si="22"/>
        <v>124100.46</v>
      </c>
      <c r="F60" s="36">
        <f t="shared" si="22"/>
        <v>456784.73</v>
      </c>
      <c r="G60" s="36">
        <f t="shared" si="22"/>
        <v>535279.45</v>
      </c>
      <c r="H60" s="36">
        <f t="shared" si="22"/>
        <v>564080.55</v>
      </c>
      <c r="I60" s="36">
        <f t="shared" si="22"/>
        <v>556741.17</v>
      </c>
      <c r="J60" s="36">
        <f t="shared" si="22"/>
        <v>431550.65</v>
      </c>
      <c r="K60" s="36">
        <f t="shared" si="22"/>
        <v>560697.16</v>
      </c>
      <c r="L60" s="36">
        <f t="shared" si="22"/>
        <v>215571.66</v>
      </c>
      <c r="M60" s="36">
        <f t="shared" si="22"/>
        <v>116912.65</v>
      </c>
      <c r="N60" s="29">
        <f>SUM(N61:N74)</f>
        <v>5159486.44</v>
      </c>
    </row>
    <row r="61" spans="1:15" ht="18.75" customHeight="1">
      <c r="A61" s="17" t="s">
        <v>75</v>
      </c>
      <c r="B61" s="36">
        <v>126935.84</v>
      </c>
      <c r="C61" s="36">
        <v>123194.59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250130.43</v>
      </c>
      <c r="O61"/>
    </row>
    <row r="62" spans="1:15" ht="18.75" customHeight="1">
      <c r="A62" s="17" t="s">
        <v>76</v>
      </c>
      <c r="B62" s="36">
        <v>548910.38</v>
      </c>
      <c r="C62" s="36">
        <v>306930.6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855840.98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491796.55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491796.55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124100.46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124100.46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456784.73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456784.73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535279.45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535279.45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429969.6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429969.6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134110.95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134110.95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556741.17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556741.17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431550.65</v>
      </c>
      <c r="K70" s="35">
        <v>0</v>
      </c>
      <c r="L70" s="35">
        <v>0</v>
      </c>
      <c r="M70" s="35">
        <v>0</v>
      </c>
      <c r="N70" s="29">
        <f t="shared" si="23"/>
        <v>431550.65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560697.16</v>
      </c>
      <c r="L71" s="35">
        <v>0</v>
      </c>
      <c r="M71" s="62"/>
      <c r="N71" s="26">
        <f t="shared" si="23"/>
        <v>560697.16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215571.66</v>
      </c>
      <c r="M72" s="35">
        <v>0</v>
      </c>
      <c r="N72" s="29">
        <f t="shared" si="23"/>
        <v>215571.66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116912.65</v>
      </c>
      <c r="N73" s="26">
        <f t="shared" si="23"/>
        <v>116912.65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2.288691379596167</v>
      </c>
      <c r="C78" s="45">
        <v>2.247180241465183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1.9813098257025126</v>
      </c>
      <c r="C79" s="45">
        <v>1.8693288559493895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1.816590216133491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2.526215392250441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2.121857024867088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1.6826965876387558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1.9808922319823046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1.935130749666949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1.9220105651180026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2.1648706299841356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2.069464488248903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2.459506952119919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2.4100353967532233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2016-10-04T18:33:45Z</dcterms:modified>
  <cp:category/>
  <cp:version/>
  <cp:contentType/>
  <cp:contentStatus/>
</cp:coreProperties>
</file>