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<sst xmlns="http://schemas.openxmlformats.org/spreadsheetml/2006/main" count="105" uniqueCount="103">
  <si>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</si>
  <si>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</si>
  <si>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</si>
  <si>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</si>
  <si>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</si>
  <si>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</si>
  <si>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</si>
  <si>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</si>
  <si>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</si>
  <si>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</si>
  <si>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</si>
  <si>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</si>
  <si>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</si>
  <si>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</si>
  <si>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</si>
  <si>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</si>
  <si>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</si>
  <si>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</si>
  <si>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</si>
  <si>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</si>
  <si>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</si>
  <si>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</si>
  <si>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</si>
  <si>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</si>
  <si>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</si>
  <si>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</si>
  <si>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</si>
  <si>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</si>
  <si>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</si>
  <si>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</si>
  <si>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</si>
  <si>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</si>
  <si>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</si>
  <si>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</si>
  <si>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</si>
  <si>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</si>
  <si>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</si>
  <si>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</si>
  <si>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</si>
  <si>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</si>
  <si>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</si>
  <si>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</si>
  <si>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</si>
  <si>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</si>
  <si>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</si>
  <si>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</si>
  <si>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</si>
  <si>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</si>
  <si>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</si>
  <si>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</si>
  <si>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</si>
  <si>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</si>
  <si>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</si>
  <si>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</si>
  <si>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</si>
  <si>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</si>
  <si>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</si>
  <si>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</si>
  <si>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</si>
  <si>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</si>
  <si>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</si>
  <si>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</si>
  <si>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</si>
  <si>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</si>
  <si>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</si>
  <si>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</si>
  <si>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</si>
  <si>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</si>
  <si>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</si>
  <si>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</si>
  <si>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</si>
  <si>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</si>
  <si>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</si>
  <si>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</si>
  <si>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</si>
  <si>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</si>
  <si>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</si>
  <si>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</si>
  <si>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</si>
  <si>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</si>
  <si>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</si>
  <si>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</si>
  <si>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</si>
  <si>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</si>
  <si>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</si>
  <si>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</si>
  <si>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</si>
  <si>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</si>
  <si>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</si>
  <si>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</si>
  <si>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</si>
  <si>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</si>
  <si>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</si>
  <si>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</si>
  <si>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</si>
  <si>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</si>
  <si>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</si>
  <si>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</si>
  <si>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</si>
  <si>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</si>
  <si>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</si>
  <si>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</si>
  <si>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26/09/16 - VENCIMENTO 06/10/16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</si>
</sst>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638175</xdr:colOff>
      <xdr:row>94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638175</xdr:colOff>
      <xdr:row>94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638175</xdr:colOff>
      <xdr:row>94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511972</v>
      </c>
      <c r="C7" s="10">
        <f>C8+C20+C24</f>
        <v>378674</v>
      </c>
      <c r="D7" s="10">
        <f>D8+D20+D24</f>
        <v>380809</v>
      </c>
      <c r="E7" s="10">
        <f>E8+E20+E24</f>
        <v>63311</v>
      </c>
      <c r="F7" s="10">
        <f aca="true" t="shared" si="0" ref="F7:M7">F8+F20+F24</f>
        <v>321700</v>
      </c>
      <c r="G7" s="10">
        <f t="shared" si="0"/>
        <v>517720</v>
      </c>
      <c r="H7" s="10">
        <f t="shared" si="0"/>
        <v>474262</v>
      </c>
      <c r="I7" s="10">
        <f t="shared" si="0"/>
        <v>415644</v>
      </c>
      <c r="J7" s="10">
        <f t="shared" si="0"/>
        <v>300481</v>
      </c>
      <c r="K7" s="10">
        <f t="shared" si="0"/>
        <v>365689</v>
      </c>
      <c r="L7" s="10">
        <f t="shared" si="0"/>
        <v>153180</v>
      </c>
      <c r="M7" s="10">
        <f t="shared" si="0"/>
        <v>90450</v>
      </c>
      <c r="N7" s="10">
        <f>+N8+N20+N24</f>
        <v>3973892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214498</v>
      </c>
      <c r="C8" s="12">
        <f>+C9+C12+C16</f>
        <v>170244</v>
      </c>
      <c r="D8" s="12">
        <f>+D9+D12+D16</f>
        <v>187069</v>
      </c>
      <c r="E8" s="12">
        <f>+E9+E12+E16</f>
        <v>27742</v>
      </c>
      <c r="F8" s="12">
        <f aca="true" t="shared" si="1" ref="F8:M8">+F9+F12+F16</f>
        <v>143420</v>
      </c>
      <c r="G8" s="12">
        <f t="shared" si="1"/>
        <v>241097</v>
      </c>
      <c r="H8" s="12">
        <f t="shared" si="1"/>
        <v>217360</v>
      </c>
      <c r="I8" s="12">
        <f t="shared" si="1"/>
        <v>194375</v>
      </c>
      <c r="J8" s="12">
        <f t="shared" si="1"/>
        <v>142257</v>
      </c>
      <c r="K8" s="12">
        <f t="shared" si="1"/>
        <v>162033</v>
      </c>
      <c r="L8" s="12">
        <f t="shared" si="1"/>
        <v>77680</v>
      </c>
      <c r="M8" s="12">
        <f t="shared" si="1"/>
        <v>47671</v>
      </c>
      <c r="N8" s="12">
        <f>SUM(B8:M8)</f>
        <v>1825446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19481</v>
      </c>
      <c r="C9" s="14">
        <v>19772</v>
      </c>
      <c r="D9" s="14">
        <v>13983</v>
      </c>
      <c r="E9" s="14">
        <v>1919</v>
      </c>
      <c r="F9" s="14">
        <v>11319</v>
      </c>
      <c r="G9" s="14">
        <v>21533</v>
      </c>
      <c r="H9" s="14">
        <v>25902</v>
      </c>
      <c r="I9" s="14">
        <v>12404</v>
      </c>
      <c r="J9" s="14">
        <v>16395</v>
      </c>
      <c r="K9" s="14">
        <v>12906</v>
      </c>
      <c r="L9" s="14">
        <v>8713</v>
      </c>
      <c r="M9" s="14">
        <v>5700</v>
      </c>
      <c r="N9" s="12">
        <f aca="true" t="shared" si="2" ref="N9:N19">SUM(B9:M9)</f>
        <v>170027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19481</v>
      </c>
      <c r="C10" s="14">
        <f>+C9-C11</f>
        <v>19772</v>
      </c>
      <c r="D10" s="14">
        <f>+D9-D11</f>
        <v>13983</v>
      </c>
      <c r="E10" s="14">
        <f>+E9-E11</f>
        <v>1919</v>
      </c>
      <c r="F10" s="14">
        <f aca="true" t="shared" si="3" ref="F10:M10">+F9-F11</f>
        <v>11319</v>
      </c>
      <c r="G10" s="14">
        <f t="shared" si="3"/>
        <v>21533</v>
      </c>
      <c r="H10" s="14">
        <f t="shared" si="3"/>
        <v>25902</v>
      </c>
      <c r="I10" s="14">
        <f t="shared" si="3"/>
        <v>12404</v>
      </c>
      <c r="J10" s="14">
        <f t="shared" si="3"/>
        <v>16395</v>
      </c>
      <c r="K10" s="14">
        <f t="shared" si="3"/>
        <v>12906</v>
      </c>
      <c r="L10" s="14">
        <f t="shared" si="3"/>
        <v>8713</v>
      </c>
      <c r="M10" s="14">
        <f t="shared" si="3"/>
        <v>5700</v>
      </c>
      <c r="N10" s="12">
        <f t="shared" si="2"/>
        <v>170027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164609</v>
      </c>
      <c r="C12" s="14">
        <f>C13+C14+C15</f>
        <v>129447</v>
      </c>
      <c r="D12" s="14">
        <f>D13+D14+D15</f>
        <v>149963</v>
      </c>
      <c r="E12" s="14">
        <f>E13+E14+E15</f>
        <v>22384</v>
      </c>
      <c r="F12" s="14">
        <f aca="true" t="shared" si="4" ref="F12:M12">F13+F14+F15</f>
        <v>112689</v>
      </c>
      <c r="G12" s="14">
        <f t="shared" si="4"/>
        <v>187007</v>
      </c>
      <c r="H12" s="14">
        <f t="shared" si="4"/>
        <v>163838</v>
      </c>
      <c r="I12" s="14">
        <f t="shared" si="4"/>
        <v>153539</v>
      </c>
      <c r="J12" s="14">
        <f t="shared" si="4"/>
        <v>106625</v>
      </c>
      <c r="K12" s="14">
        <f t="shared" si="4"/>
        <v>123365</v>
      </c>
      <c r="L12" s="14">
        <f t="shared" si="4"/>
        <v>59261</v>
      </c>
      <c r="M12" s="14">
        <f t="shared" si="4"/>
        <v>36989</v>
      </c>
      <c r="N12" s="12">
        <f t="shared" si="2"/>
        <v>1409716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81888</v>
      </c>
      <c r="C13" s="14">
        <v>66146</v>
      </c>
      <c r="D13" s="14">
        <v>74176</v>
      </c>
      <c r="E13" s="14">
        <v>11269</v>
      </c>
      <c r="F13" s="14">
        <v>55460</v>
      </c>
      <c r="G13" s="14">
        <v>93211</v>
      </c>
      <c r="H13" s="14">
        <v>85969</v>
      </c>
      <c r="I13" s="14">
        <v>79589</v>
      </c>
      <c r="J13" s="14">
        <v>52853</v>
      </c>
      <c r="K13" s="14">
        <v>60862</v>
      </c>
      <c r="L13" s="14">
        <v>29216</v>
      </c>
      <c r="M13" s="14">
        <v>17765</v>
      </c>
      <c r="N13" s="12">
        <f t="shared" si="2"/>
        <v>708404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77880</v>
      </c>
      <c r="C14" s="14">
        <v>57245</v>
      </c>
      <c r="D14" s="14">
        <v>72457</v>
      </c>
      <c r="E14" s="14">
        <v>10296</v>
      </c>
      <c r="F14" s="14">
        <v>53148</v>
      </c>
      <c r="G14" s="14">
        <v>85527</v>
      </c>
      <c r="H14" s="14">
        <v>71797</v>
      </c>
      <c r="I14" s="14">
        <v>70904</v>
      </c>
      <c r="J14" s="14">
        <v>50163</v>
      </c>
      <c r="K14" s="14">
        <v>59178</v>
      </c>
      <c r="L14" s="14">
        <v>27982</v>
      </c>
      <c r="M14" s="14">
        <v>18275</v>
      </c>
      <c r="N14" s="12">
        <f t="shared" si="2"/>
        <v>654852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4841</v>
      </c>
      <c r="C15" s="14">
        <v>6056</v>
      </c>
      <c r="D15" s="14">
        <v>3330</v>
      </c>
      <c r="E15" s="14">
        <v>819</v>
      </c>
      <c r="F15" s="14">
        <v>4081</v>
      </c>
      <c r="G15" s="14">
        <v>8269</v>
      </c>
      <c r="H15" s="14">
        <v>6072</v>
      </c>
      <c r="I15" s="14">
        <v>3046</v>
      </c>
      <c r="J15" s="14">
        <v>3609</v>
      </c>
      <c r="K15" s="14">
        <v>3325</v>
      </c>
      <c r="L15" s="14">
        <v>2063</v>
      </c>
      <c r="M15" s="14">
        <v>949</v>
      </c>
      <c r="N15" s="12">
        <f t="shared" si="2"/>
        <v>46460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30408</v>
      </c>
      <c r="C16" s="14">
        <f>C17+C18+C19</f>
        <v>21025</v>
      </c>
      <c r="D16" s="14">
        <f>D17+D18+D19</f>
        <v>23123</v>
      </c>
      <c r="E16" s="14">
        <f>E17+E18+E19</f>
        <v>3439</v>
      </c>
      <c r="F16" s="14">
        <f aca="true" t="shared" si="5" ref="F16:M16">F17+F18+F19</f>
        <v>19412</v>
      </c>
      <c r="G16" s="14">
        <f t="shared" si="5"/>
        <v>32557</v>
      </c>
      <c r="H16" s="14">
        <f t="shared" si="5"/>
        <v>27620</v>
      </c>
      <c r="I16" s="14">
        <f t="shared" si="5"/>
        <v>28432</v>
      </c>
      <c r="J16" s="14">
        <f t="shared" si="5"/>
        <v>19237</v>
      </c>
      <c r="K16" s="14">
        <f t="shared" si="5"/>
        <v>25762</v>
      </c>
      <c r="L16" s="14">
        <f t="shared" si="5"/>
        <v>9706</v>
      </c>
      <c r="M16" s="14">
        <f t="shared" si="5"/>
        <v>4982</v>
      </c>
      <c r="N16" s="12">
        <f t="shared" si="2"/>
        <v>245703</v>
      </c>
    </row>
    <row r="17" spans="1:25" ht="18.75" customHeight="1">
      <c r="A17" s="15" t="s">
        <v>16</v>
      </c>
      <c r="B17" s="14">
        <v>17094</v>
      </c>
      <c r="C17" s="14">
        <v>12474</v>
      </c>
      <c r="D17" s="14">
        <v>11693</v>
      </c>
      <c r="E17" s="14">
        <v>1984</v>
      </c>
      <c r="F17" s="14">
        <v>10683</v>
      </c>
      <c r="G17" s="14">
        <v>18393</v>
      </c>
      <c r="H17" s="14">
        <v>15767</v>
      </c>
      <c r="I17" s="14">
        <v>16459</v>
      </c>
      <c r="J17" s="14">
        <v>10905</v>
      </c>
      <c r="K17" s="14">
        <v>14654</v>
      </c>
      <c r="L17" s="14">
        <v>5543</v>
      </c>
      <c r="M17" s="14">
        <v>2726</v>
      </c>
      <c r="N17" s="12">
        <f t="shared" si="2"/>
        <v>138375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12053</v>
      </c>
      <c r="C18" s="14">
        <v>7115</v>
      </c>
      <c r="D18" s="14">
        <v>10631</v>
      </c>
      <c r="E18" s="14">
        <v>1304</v>
      </c>
      <c r="F18" s="14">
        <v>7556</v>
      </c>
      <c r="G18" s="14">
        <v>12014</v>
      </c>
      <c r="H18" s="14">
        <v>10387</v>
      </c>
      <c r="I18" s="14">
        <v>11265</v>
      </c>
      <c r="J18" s="14">
        <v>7561</v>
      </c>
      <c r="K18" s="14">
        <v>10397</v>
      </c>
      <c r="L18" s="14">
        <v>3819</v>
      </c>
      <c r="M18" s="14">
        <v>2064</v>
      </c>
      <c r="N18" s="12">
        <f t="shared" si="2"/>
        <v>96166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1261</v>
      </c>
      <c r="C19" s="14">
        <v>1436</v>
      </c>
      <c r="D19" s="14">
        <v>799</v>
      </c>
      <c r="E19" s="14">
        <v>151</v>
      </c>
      <c r="F19" s="14">
        <v>1173</v>
      </c>
      <c r="G19" s="14">
        <v>2150</v>
      </c>
      <c r="H19" s="14">
        <v>1466</v>
      </c>
      <c r="I19" s="14">
        <v>708</v>
      </c>
      <c r="J19" s="14">
        <v>771</v>
      </c>
      <c r="K19" s="14">
        <v>711</v>
      </c>
      <c r="L19" s="14">
        <v>344</v>
      </c>
      <c r="M19" s="14">
        <v>192</v>
      </c>
      <c r="N19" s="12">
        <f t="shared" si="2"/>
        <v>11162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122204</v>
      </c>
      <c r="C20" s="18">
        <f>C21+C22+C23</f>
        <v>77179</v>
      </c>
      <c r="D20" s="18">
        <f>D21+D22+D23</f>
        <v>72230</v>
      </c>
      <c r="E20" s="18">
        <f>E21+E22+E23</f>
        <v>12306</v>
      </c>
      <c r="F20" s="18">
        <f aca="true" t="shared" si="6" ref="F20:M20">F21+F22+F23</f>
        <v>60553</v>
      </c>
      <c r="G20" s="18">
        <f t="shared" si="6"/>
        <v>99323</v>
      </c>
      <c r="H20" s="18">
        <f t="shared" si="6"/>
        <v>105926</v>
      </c>
      <c r="I20" s="18">
        <f t="shared" si="6"/>
        <v>97607</v>
      </c>
      <c r="J20" s="18">
        <f t="shared" si="6"/>
        <v>64127</v>
      </c>
      <c r="K20" s="18">
        <f t="shared" si="6"/>
        <v>97535</v>
      </c>
      <c r="L20" s="18">
        <f t="shared" si="6"/>
        <v>39479</v>
      </c>
      <c r="M20" s="18">
        <f t="shared" si="6"/>
        <v>22323</v>
      </c>
      <c r="N20" s="12">
        <f aca="true" t="shared" si="7" ref="N20:N26">SUM(B20:M20)</f>
        <v>870792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67122</v>
      </c>
      <c r="C21" s="14">
        <v>45400</v>
      </c>
      <c r="D21" s="14">
        <v>42045</v>
      </c>
      <c r="E21" s="14">
        <v>7360</v>
      </c>
      <c r="F21" s="14">
        <v>34712</v>
      </c>
      <c r="G21" s="14">
        <v>58207</v>
      </c>
      <c r="H21" s="14">
        <v>63200</v>
      </c>
      <c r="I21" s="14">
        <v>56897</v>
      </c>
      <c r="J21" s="14">
        <v>36187</v>
      </c>
      <c r="K21" s="14">
        <v>53230</v>
      </c>
      <c r="L21" s="14">
        <v>21788</v>
      </c>
      <c r="M21" s="14">
        <v>12052</v>
      </c>
      <c r="N21" s="12">
        <f t="shared" si="7"/>
        <v>498200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52536</v>
      </c>
      <c r="C22" s="14">
        <v>29457</v>
      </c>
      <c r="D22" s="14">
        <v>28906</v>
      </c>
      <c r="E22" s="14">
        <v>4634</v>
      </c>
      <c r="F22" s="14">
        <v>24375</v>
      </c>
      <c r="G22" s="14">
        <v>38217</v>
      </c>
      <c r="H22" s="14">
        <v>40445</v>
      </c>
      <c r="I22" s="14">
        <v>39112</v>
      </c>
      <c r="J22" s="14">
        <v>26443</v>
      </c>
      <c r="K22" s="14">
        <v>42414</v>
      </c>
      <c r="L22" s="14">
        <v>16781</v>
      </c>
      <c r="M22" s="14">
        <v>9833</v>
      </c>
      <c r="N22" s="12">
        <f t="shared" si="7"/>
        <v>353153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2546</v>
      </c>
      <c r="C23" s="14">
        <v>2322</v>
      </c>
      <c r="D23" s="14">
        <v>1279</v>
      </c>
      <c r="E23" s="14">
        <v>312</v>
      </c>
      <c r="F23" s="14">
        <v>1466</v>
      </c>
      <c r="G23" s="14">
        <v>2899</v>
      </c>
      <c r="H23" s="14">
        <v>2281</v>
      </c>
      <c r="I23" s="14">
        <v>1598</v>
      </c>
      <c r="J23" s="14">
        <v>1497</v>
      </c>
      <c r="K23" s="14">
        <v>1891</v>
      </c>
      <c r="L23" s="14">
        <v>910</v>
      </c>
      <c r="M23" s="14">
        <v>438</v>
      </c>
      <c r="N23" s="12">
        <f t="shared" si="7"/>
        <v>19439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175270</v>
      </c>
      <c r="C24" s="14">
        <f>C25+C26</f>
        <v>131251</v>
      </c>
      <c r="D24" s="14">
        <f>D25+D26</f>
        <v>121510</v>
      </c>
      <c r="E24" s="14">
        <f>E25+E26</f>
        <v>23263</v>
      </c>
      <c r="F24" s="14">
        <f aca="true" t="shared" si="8" ref="F24:M24">F25+F26</f>
        <v>117727</v>
      </c>
      <c r="G24" s="14">
        <f t="shared" si="8"/>
        <v>177300</v>
      </c>
      <c r="H24" s="14">
        <f t="shared" si="8"/>
        <v>150976</v>
      </c>
      <c r="I24" s="14">
        <f t="shared" si="8"/>
        <v>123662</v>
      </c>
      <c r="J24" s="14">
        <f t="shared" si="8"/>
        <v>94097</v>
      </c>
      <c r="K24" s="14">
        <f t="shared" si="8"/>
        <v>106121</v>
      </c>
      <c r="L24" s="14">
        <f t="shared" si="8"/>
        <v>36021</v>
      </c>
      <c r="M24" s="14">
        <f t="shared" si="8"/>
        <v>20456</v>
      </c>
      <c r="N24" s="12">
        <f t="shared" si="7"/>
        <v>1277654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72448</v>
      </c>
      <c r="C25" s="14">
        <v>60385</v>
      </c>
      <c r="D25" s="14">
        <v>55833</v>
      </c>
      <c r="E25" s="14">
        <v>11901</v>
      </c>
      <c r="F25" s="14">
        <v>53146</v>
      </c>
      <c r="G25" s="14">
        <v>84451</v>
      </c>
      <c r="H25" s="14">
        <v>74654</v>
      </c>
      <c r="I25" s="14">
        <v>50865</v>
      </c>
      <c r="J25" s="14">
        <v>43891</v>
      </c>
      <c r="K25" s="14">
        <v>44250</v>
      </c>
      <c r="L25" s="14">
        <v>15291</v>
      </c>
      <c r="M25" s="14">
        <v>7635</v>
      </c>
      <c r="N25" s="12">
        <f t="shared" si="7"/>
        <v>574750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102822</v>
      </c>
      <c r="C26" s="14">
        <v>70866</v>
      </c>
      <c r="D26" s="14">
        <v>65677</v>
      </c>
      <c r="E26" s="14">
        <v>11362</v>
      </c>
      <c r="F26" s="14">
        <v>64581</v>
      </c>
      <c r="G26" s="14">
        <v>92849</v>
      </c>
      <c r="H26" s="14">
        <v>76322</v>
      </c>
      <c r="I26" s="14">
        <v>72797</v>
      </c>
      <c r="J26" s="14">
        <v>50206</v>
      </c>
      <c r="K26" s="14">
        <v>61871</v>
      </c>
      <c r="L26" s="14">
        <v>20730</v>
      </c>
      <c r="M26" s="14">
        <v>12821</v>
      </c>
      <c r="N26" s="12">
        <f t="shared" si="7"/>
        <v>702904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1038979.2313671199</v>
      </c>
      <c r="C36" s="61">
        <f aca="true" t="shared" si="11" ref="C36:M36">C37+C38+C39+C40</f>
        <v>742522.402557</v>
      </c>
      <c r="D36" s="61">
        <f t="shared" si="11"/>
        <v>701265.46229045</v>
      </c>
      <c r="E36" s="61">
        <f t="shared" si="11"/>
        <v>159798.63672239997</v>
      </c>
      <c r="F36" s="61">
        <f t="shared" si="11"/>
        <v>681798.347485</v>
      </c>
      <c r="G36" s="61">
        <f t="shared" si="11"/>
        <v>870050.2480000001</v>
      </c>
      <c r="H36" s="61">
        <f t="shared" si="11"/>
        <v>932877.9158000001</v>
      </c>
      <c r="I36" s="61">
        <f t="shared" si="11"/>
        <v>798052.5561992</v>
      </c>
      <c r="J36" s="61">
        <f t="shared" si="11"/>
        <v>649815.7019983</v>
      </c>
      <c r="K36" s="61">
        <f t="shared" si="11"/>
        <v>756159.1900846399</v>
      </c>
      <c r="L36" s="61">
        <f t="shared" si="11"/>
        <v>376030.84444739996</v>
      </c>
      <c r="M36" s="61">
        <f t="shared" si="11"/>
        <v>217525.750752</v>
      </c>
      <c r="N36" s="61">
        <f>N37+N38+N39+N40</f>
        <v>7924876.28770351</v>
      </c>
    </row>
    <row r="37" spans="1:14" ht="18.75" customHeight="1">
      <c r="A37" s="58" t="s">
        <v>55</v>
      </c>
      <c r="B37" s="55">
        <f aca="true" t="shared" si="12" ref="B37:M37">B29*B7</f>
        <v>1038893.5824</v>
      </c>
      <c r="C37" s="55">
        <f t="shared" si="12"/>
        <v>742352.5096</v>
      </c>
      <c r="D37" s="55">
        <f t="shared" si="12"/>
        <v>691092.1732</v>
      </c>
      <c r="E37" s="55">
        <f t="shared" si="12"/>
        <v>159550.05109999998</v>
      </c>
      <c r="F37" s="55">
        <f t="shared" si="12"/>
        <v>681682.3</v>
      </c>
      <c r="G37" s="55">
        <f t="shared" si="12"/>
        <v>870028.4600000001</v>
      </c>
      <c r="H37" s="55">
        <f t="shared" si="12"/>
        <v>932636.223</v>
      </c>
      <c r="I37" s="55">
        <f t="shared" si="12"/>
        <v>797870.2224</v>
      </c>
      <c r="J37" s="55">
        <f t="shared" si="12"/>
        <v>649609.8739</v>
      </c>
      <c r="K37" s="55">
        <f t="shared" si="12"/>
        <v>755842.5941</v>
      </c>
      <c r="L37" s="55">
        <f t="shared" si="12"/>
        <v>375888.402</v>
      </c>
      <c r="M37" s="55">
        <f t="shared" si="12"/>
        <v>217468.935</v>
      </c>
      <c r="N37" s="57">
        <f>SUM(B37:M37)</f>
        <v>7912915.3267</v>
      </c>
    </row>
    <row r="38" spans="1:14" ht="18.75" customHeight="1">
      <c r="A38" s="58" t="s">
        <v>56</v>
      </c>
      <c r="B38" s="55">
        <f aca="true" t="shared" si="13" ref="B38:M38">B30*B7</f>
        <v>-3171.43103288</v>
      </c>
      <c r="C38" s="55">
        <f t="shared" si="13"/>
        <v>-2222.627043</v>
      </c>
      <c r="D38" s="55">
        <f t="shared" si="13"/>
        <v>-2113.4709095499998</v>
      </c>
      <c r="E38" s="55">
        <f t="shared" si="13"/>
        <v>-397.6943776</v>
      </c>
      <c r="F38" s="55">
        <f t="shared" si="13"/>
        <v>-2045.352515</v>
      </c>
      <c r="G38" s="55">
        <f t="shared" si="13"/>
        <v>-2640.3720000000003</v>
      </c>
      <c r="H38" s="55">
        <f t="shared" si="13"/>
        <v>-2655.8672</v>
      </c>
      <c r="I38" s="55">
        <f t="shared" si="13"/>
        <v>-2364.2662008</v>
      </c>
      <c r="J38" s="55">
        <f t="shared" si="13"/>
        <v>-1912.7719017</v>
      </c>
      <c r="K38" s="55">
        <f t="shared" si="13"/>
        <v>-2285.64401536</v>
      </c>
      <c r="L38" s="55">
        <f t="shared" si="13"/>
        <v>-1128.7175525999999</v>
      </c>
      <c r="M38" s="55">
        <f t="shared" si="13"/>
        <v>-662.224248</v>
      </c>
      <c r="N38" s="25">
        <f>SUM(B38:M38)</f>
        <v>-23600.43899649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10125.36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10125.36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-74027.8</v>
      </c>
      <c r="C42" s="25">
        <f aca="true" t="shared" si="15" ref="C42:M42">+C43+C46+C54+C55</f>
        <v>-75133.6</v>
      </c>
      <c r="D42" s="25">
        <f t="shared" si="15"/>
        <v>-53135.4</v>
      </c>
      <c r="E42" s="25">
        <f t="shared" si="15"/>
        <v>-7292.2</v>
      </c>
      <c r="F42" s="25">
        <f t="shared" si="15"/>
        <v>-43012.2</v>
      </c>
      <c r="G42" s="25">
        <f t="shared" si="15"/>
        <v>-81825.4</v>
      </c>
      <c r="H42" s="25">
        <f t="shared" si="15"/>
        <v>-98427.6</v>
      </c>
      <c r="I42" s="25">
        <f t="shared" si="15"/>
        <v>-47135.2</v>
      </c>
      <c r="J42" s="25">
        <f t="shared" si="15"/>
        <v>-62301</v>
      </c>
      <c r="K42" s="25">
        <f t="shared" si="15"/>
        <v>-49042.8</v>
      </c>
      <c r="L42" s="25">
        <f t="shared" si="15"/>
        <v>-33109.4</v>
      </c>
      <c r="M42" s="25">
        <f t="shared" si="15"/>
        <v>-21660</v>
      </c>
      <c r="N42" s="25">
        <f>+N43+N46+N54+N55</f>
        <v>-646102.6</v>
      </c>
    </row>
    <row r="43" spans="1:14" ht="18.75" customHeight="1">
      <c r="A43" s="17" t="s">
        <v>60</v>
      </c>
      <c r="B43" s="26">
        <f>B44+B45</f>
        <v>-74027.8</v>
      </c>
      <c r="C43" s="26">
        <f>C44+C45</f>
        <v>-75133.6</v>
      </c>
      <c r="D43" s="26">
        <f>D44+D45</f>
        <v>-53135.4</v>
      </c>
      <c r="E43" s="26">
        <f>E44+E45</f>
        <v>-7292.2</v>
      </c>
      <c r="F43" s="26">
        <f aca="true" t="shared" si="16" ref="F43:M43">F44+F45</f>
        <v>-43012.2</v>
      </c>
      <c r="G43" s="26">
        <f t="shared" si="16"/>
        <v>-81825.4</v>
      </c>
      <c r="H43" s="26">
        <f t="shared" si="16"/>
        <v>-98427.6</v>
      </c>
      <c r="I43" s="26">
        <f t="shared" si="16"/>
        <v>-47135.2</v>
      </c>
      <c r="J43" s="26">
        <f t="shared" si="16"/>
        <v>-62301</v>
      </c>
      <c r="K43" s="26">
        <f t="shared" si="16"/>
        <v>-49042.8</v>
      </c>
      <c r="L43" s="26">
        <f t="shared" si="16"/>
        <v>-33109.4</v>
      </c>
      <c r="M43" s="26">
        <f t="shared" si="16"/>
        <v>-21660</v>
      </c>
      <c r="N43" s="25">
        <f aca="true" t="shared" si="17" ref="N43:N55">SUM(B43:M43)</f>
        <v>-646102.6</v>
      </c>
    </row>
    <row r="44" spans="1:25" ht="18.75" customHeight="1">
      <c r="A44" s="13" t="s">
        <v>61</v>
      </c>
      <c r="B44" s="20">
        <f>ROUND(-B9*$D$3,2)</f>
        <v>-74027.8</v>
      </c>
      <c r="C44" s="20">
        <f>ROUND(-C9*$D$3,2)</f>
        <v>-75133.6</v>
      </c>
      <c r="D44" s="20">
        <f>ROUND(-D9*$D$3,2)</f>
        <v>-53135.4</v>
      </c>
      <c r="E44" s="20">
        <f>ROUND(-E9*$D$3,2)</f>
        <v>-7292.2</v>
      </c>
      <c r="F44" s="20">
        <f aca="true" t="shared" si="18" ref="F44:M44">ROUND(-F9*$D$3,2)</f>
        <v>-43012.2</v>
      </c>
      <c r="G44" s="20">
        <f t="shared" si="18"/>
        <v>-81825.4</v>
      </c>
      <c r="H44" s="20">
        <f t="shared" si="18"/>
        <v>-98427.6</v>
      </c>
      <c r="I44" s="20">
        <f t="shared" si="18"/>
        <v>-47135.2</v>
      </c>
      <c r="J44" s="20">
        <f t="shared" si="18"/>
        <v>-62301</v>
      </c>
      <c r="K44" s="20">
        <f t="shared" si="18"/>
        <v>-49042.8</v>
      </c>
      <c r="L44" s="20">
        <f t="shared" si="18"/>
        <v>-33109.4</v>
      </c>
      <c r="M44" s="20">
        <f t="shared" si="18"/>
        <v>-21660</v>
      </c>
      <c r="N44" s="47">
        <f t="shared" si="17"/>
        <v>-646102.6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0</v>
      </c>
      <c r="F46" s="26">
        <f t="shared" si="20"/>
        <v>0</v>
      </c>
      <c r="G46" s="26">
        <f t="shared" si="20"/>
        <v>0</v>
      </c>
      <c r="H46" s="26">
        <f t="shared" si="20"/>
        <v>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964951.4313671199</v>
      </c>
      <c r="C57" s="29">
        <f t="shared" si="21"/>
        <v>667388.8025570001</v>
      </c>
      <c r="D57" s="29">
        <f t="shared" si="21"/>
        <v>648130.06229045</v>
      </c>
      <c r="E57" s="29">
        <f t="shared" si="21"/>
        <v>152506.43672239996</v>
      </c>
      <c r="F57" s="29">
        <f t="shared" si="21"/>
        <v>638786.1474850001</v>
      </c>
      <c r="G57" s="29">
        <f t="shared" si="21"/>
        <v>788224.8480000001</v>
      </c>
      <c r="H57" s="29">
        <f t="shared" si="21"/>
        <v>834450.3158000001</v>
      </c>
      <c r="I57" s="29">
        <f t="shared" si="21"/>
        <v>750917.3561992</v>
      </c>
      <c r="J57" s="29">
        <f t="shared" si="21"/>
        <v>587514.7019983</v>
      </c>
      <c r="K57" s="29">
        <f t="shared" si="21"/>
        <v>707116.3900846399</v>
      </c>
      <c r="L57" s="29">
        <f t="shared" si="21"/>
        <v>342921.44444739993</v>
      </c>
      <c r="M57" s="29">
        <f t="shared" si="21"/>
        <v>195865.750752</v>
      </c>
      <c r="N57" s="29">
        <f>SUM(B57:M57)</f>
        <v>7278773.687703511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964951.4299999999</v>
      </c>
      <c r="C60" s="36">
        <f aca="true" t="shared" si="22" ref="C60:M60">SUM(C61:C74)</f>
        <v>667388.8</v>
      </c>
      <c r="D60" s="36">
        <f t="shared" si="22"/>
        <v>648130.06</v>
      </c>
      <c r="E60" s="36">
        <f t="shared" si="22"/>
        <v>152506.44</v>
      </c>
      <c r="F60" s="36">
        <f t="shared" si="22"/>
        <v>638786.15</v>
      </c>
      <c r="G60" s="36">
        <f t="shared" si="22"/>
        <v>788224.85</v>
      </c>
      <c r="H60" s="36">
        <f t="shared" si="22"/>
        <v>834450.31</v>
      </c>
      <c r="I60" s="36">
        <f t="shared" si="22"/>
        <v>750917.35</v>
      </c>
      <c r="J60" s="36">
        <f t="shared" si="22"/>
        <v>587514.7</v>
      </c>
      <c r="K60" s="36">
        <f t="shared" si="22"/>
        <v>707116.39</v>
      </c>
      <c r="L60" s="36">
        <f t="shared" si="22"/>
        <v>342921.44</v>
      </c>
      <c r="M60" s="36">
        <f t="shared" si="22"/>
        <v>195865.76</v>
      </c>
      <c r="N60" s="29">
        <f>SUM(N61:N74)</f>
        <v>7278773.68</v>
      </c>
    </row>
    <row r="61" spans="1:15" ht="18.75" customHeight="1">
      <c r="A61" s="17" t="s">
        <v>75</v>
      </c>
      <c r="B61" s="36">
        <v>194029.43</v>
      </c>
      <c r="C61" s="36">
        <v>194458.86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388488.29</v>
      </c>
      <c r="O61"/>
    </row>
    <row r="62" spans="1:15" ht="18.75" customHeight="1">
      <c r="A62" s="17" t="s">
        <v>76</v>
      </c>
      <c r="B62" s="36">
        <v>770922</v>
      </c>
      <c r="C62" s="36">
        <v>472929.94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1243851.94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648130.06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648130.06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152506.44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152506.44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638786.15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638786.15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788224.85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788224.85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645550.49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645550.49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188899.82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188899.82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750917.35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750917.35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587514.7</v>
      </c>
      <c r="K70" s="35">
        <v>0</v>
      </c>
      <c r="L70" s="35">
        <v>0</v>
      </c>
      <c r="M70" s="35">
        <v>0</v>
      </c>
      <c r="N70" s="29">
        <f t="shared" si="23"/>
        <v>587514.7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707116.39</v>
      </c>
      <c r="L71" s="35">
        <v>0</v>
      </c>
      <c r="M71" s="62"/>
      <c r="N71" s="26">
        <f t="shared" si="23"/>
        <v>707116.39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342921.44</v>
      </c>
      <c r="M72" s="35">
        <v>0</v>
      </c>
      <c r="N72" s="29">
        <f t="shared" si="23"/>
        <v>342921.44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195865.76</v>
      </c>
      <c r="N73" s="26">
        <f t="shared" si="23"/>
        <v>195865.76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2.2604321866518426</v>
      </c>
      <c r="C78" s="45">
        <v>2.2360457133413214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1.9789219742093</v>
      </c>
      <c r="C79" s="45">
        <v>1.866325868687514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1.8149258612334531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2.5240264207230965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2.1193607320018653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1.6805420845244536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1.977364176992904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1.9331022136496379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1.920038677808894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2.162584995385066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2.0677657520041346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2.4548299023854288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2.4049281454063016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2016-10-05T18:20:31Z</dcterms:modified>
  <cp:category/>
  <cp:version/>
  <cp:contentType/>
  <cp:contentStatus/>
</cp:coreProperties>
</file>