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<sst xmlns="http://schemas.openxmlformats.org/spreadsheetml/2006/main" count="105" uniqueCount="103">
  <si>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</si>
  <si>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</si>
  <si>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</si>
  <si>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</si>
  <si>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</si>
  <si>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</si>
  <si>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</si>
  <si>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</si>
  <si>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</si>
  <si>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</si>
  <si>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</si>
  <si>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</si>
  <si>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</si>
  <si>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</si>
  <si>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</si>
  <si>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</si>
  <si>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</si>
  <si>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</si>
  <si>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</si>
  <si>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</si>
  <si>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</si>
  <si>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</si>
  <si>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</si>
  <si>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</si>
  <si>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</si>
  <si>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</si>
  <si>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</si>
  <si>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</si>
  <si>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</si>
  <si>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</si>
  <si>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</si>
  <si>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</si>
  <si>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</si>
  <si>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</si>
  <si>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</si>
  <si>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</si>
  <si>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</si>
  <si>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</si>
  <si>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</si>
  <si>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</si>
  <si>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</si>
  <si>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</si>
  <si>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</si>
  <si>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</si>
  <si>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</si>
  <si>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</si>
  <si>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</si>
  <si>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</si>
  <si>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</si>
  <si>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</si>
  <si>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</si>
  <si>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</si>
  <si>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</si>
  <si>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</si>
  <si>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</si>
  <si>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</si>
  <si>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</si>
  <si>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</si>
  <si>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</si>
  <si>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</si>
  <si>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</si>
  <si>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</si>
  <si>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</si>
  <si>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</si>
  <si>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</si>
  <si>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</si>
  <si>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</si>
  <si>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</si>
  <si>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</si>
  <si>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</si>
  <si>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</si>
  <si>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</si>
  <si>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</si>
  <si>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</si>
  <si>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</si>
  <si>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</si>
  <si>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</si>
  <si>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</si>
  <si>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</si>
  <si>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</si>
  <si>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</si>
  <si>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</si>
  <si>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</si>
  <si>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</si>
  <si>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</si>
  <si>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</si>
  <si>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</si>
  <si>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</si>
  <si>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</si>
  <si>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</si>
  <si>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</si>
  <si>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</si>
  <si>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</si>
  <si>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</si>
  <si>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</si>
  <si>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</si>
  <si>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</si>
  <si>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</si>
  <si>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</si>
  <si>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</si>
  <si>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</si>
  <si>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</si>
  <si>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27/09/16 - VENCIMENTO 07/10/16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</si>
</sst>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521715</v>
      </c>
      <c r="C7" s="10">
        <f>C8+C20+C24</f>
        <v>388528</v>
      </c>
      <c r="D7" s="10">
        <f>D8+D20+D24</f>
        <v>396265</v>
      </c>
      <c r="E7" s="10">
        <f>E8+E20+E24</f>
        <v>66100</v>
      </c>
      <c r="F7" s="10">
        <f aca="true" t="shared" si="0" ref="F7:M7">F8+F20+F24</f>
        <v>334020</v>
      </c>
      <c r="G7" s="10">
        <f t="shared" si="0"/>
        <v>539640</v>
      </c>
      <c r="H7" s="10">
        <f t="shared" si="0"/>
        <v>489017</v>
      </c>
      <c r="I7" s="10">
        <f t="shared" si="0"/>
        <v>425928</v>
      </c>
      <c r="J7" s="10">
        <f t="shared" si="0"/>
        <v>308176</v>
      </c>
      <c r="K7" s="10">
        <f t="shared" si="0"/>
        <v>376778</v>
      </c>
      <c r="L7" s="10">
        <f t="shared" si="0"/>
        <v>157439</v>
      </c>
      <c r="M7" s="10">
        <f t="shared" si="0"/>
        <v>91140</v>
      </c>
      <c r="N7" s="10">
        <f>+N8+N20+N24</f>
        <v>4094746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217191</v>
      </c>
      <c r="C8" s="12">
        <f>+C9+C12+C16</f>
        <v>173423</v>
      </c>
      <c r="D8" s="12">
        <f>+D9+D12+D16</f>
        <v>193842</v>
      </c>
      <c r="E8" s="12">
        <f>+E9+E12+E16</f>
        <v>29119</v>
      </c>
      <c r="F8" s="12">
        <f aca="true" t="shared" si="1" ref="F8:M8">+F9+F12+F16</f>
        <v>148628</v>
      </c>
      <c r="G8" s="12">
        <f t="shared" si="1"/>
        <v>250217</v>
      </c>
      <c r="H8" s="12">
        <f t="shared" si="1"/>
        <v>222987</v>
      </c>
      <c r="I8" s="12">
        <f t="shared" si="1"/>
        <v>198310</v>
      </c>
      <c r="J8" s="12">
        <f t="shared" si="1"/>
        <v>144221</v>
      </c>
      <c r="K8" s="12">
        <f t="shared" si="1"/>
        <v>165652</v>
      </c>
      <c r="L8" s="12">
        <f t="shared" si="1"/>
        <v>79648</v>
      </c>
      <c r="M8" s="12">
        <f t="shared" si="1"/>
        <v>47330</v>
      </c>
      <c r="N8" s="12">
        <f>SUM(B8:M8)</f>
        <v>1870568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17830</v>
      </c>
      <c r="C9" s="14">
        <v>18068</v>
      </c>
      <c r="D9" s="14">
        <v>12563</v>
      </c>
      <c r="E9" s="14">
        <v>1818</v>
      </c>
      <c r="F9" s="14">
        <v>10535</v>
      </c>
      <c r="G9" s="14">
        <v>19844</v>
      </c>
      <c r="H9" s="14">
        <v>24115</v>
      </c>
      <c r="I9" s="14">
        <v>10841</v>
      </c>
      <c r="J9" s="14">
        <v>14961</v>
      </c>
      <c r="K9" s="14">
        <v>11329</v>
      </c>
      <c r="L9" s="14">
        <v>7987</v>
      </c>
      <c r="M9" s="14">
        <v>5242</v>
      </c>
      <c r="N9" s="12">
        <f aca="true" t="shared" si="2" ref="N9:N19">SUM(B9:M9)</f>
        <v>155133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17830</v>
      </c>
      <c r="C10" s="14">
        <f>+C9-C11</f>
        <v>18068</v>
      </c>
      <c r="D10" s="14">
        <f>+D9-D11</f>
        <v>12563</v>
      </c>
      <c r="E10" s="14">
        <f>+E9-E11</f>
        <v>1818</v>
      </c>
      <c r="F10" s="14">
        <f aca="true" t="shared" si="3" ref="F10:M10">+F9-F11</f>
        <v>10535</v>
      </c>
      <c r="G10" s="14">
        <f t="shared" si="3"/>
        <v>19844</v>
      </c>
      <c r="H10" s="14">
        <f t="shared" si="3"/>
        <v>24115</v>
      </c>
      <c r="I10" s="14">
        <f t="shared" si="3"/>
        <v>10841</v>
      </c>
      <c r="J10" s="14">
        <f t="shared" si="3"/>
        <v>14961</v>
      </c>
      <c r="K10" s="14">
        <f t="shared" si="3"/>
        <v>11329</v>
      </c>
      <c r="L10" s="14">
        <f t="shared" si="3"/>
        <v>7987</v>
      </c>
      <c r="M10" s="14">
        <f t="shared" si="3"/>
        <v>5242</v>
      </c>
      <c r="N10" s="12">
        <f t="shared" si="2"/>
        <v>155133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168359</v>
      </c>
      <c r="C12" s="14">
        <f>C13+C14+C15</f>
        <v>133480</v>
      </c>
      <c r="D12" s="14">
        <f>D13+D14+D15</f>
        <v>157233</v>
      </c>
      <c r="E12" s="14">
        <f>E13+E14+E15</f>
        <v>23634</v>
      </c>
      <c r="F12" s="14">
        <f aca="true" t="shared" si="4" ref="F12:M12">F13+F14+F15</f>
        <v>117642</v>
      </c>
      <c r="G12" s="14">
        <f t="shared" si="4"/>
        <v>196102</v>
      </c>
      <c r="H12" s="14">
        <f t="shared" si="4"/>
        <v>170303</v>
      </c>
      <c r="I12" s="14">
        <f t="shared" si="4"/>
        <v>158098</v>
      </c>
      <c r="J12" s="14">
        <f t="shared" si="4"/>
        <v>109737</v>
      </c>
      <c r="K12" s="14">
        <f t="shared" si="4"/>
        <v>127491</v>
      </c>
      <c r="L12" s="14">
        <f t="shared" si="4"/>
        <v>61673</v>
      </c>
      <c r="M12" s="14">
        <f t="shared" si="4"/>
        <v>37034</v>
      </c>
      <c r="N12" s="12">
        <f t="shared" si="2"/>
        <v>1460786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84398</v>
      </c>
      <c r="C13" s="14">
        <v>68486</v>
      </c>
      <c r="D13" s="14">
        <v>78633</v>
      </c>
      <c r="E13" s="14">
        <v>12015</v>
      </c>
      <c r="F13" s="14">
        <v>58481</v>
      </c>
      <c r="G13" s="14">
        <v>99203</v>
      </c>
      <c r="H13" s="14">
        <v>90618</v>
      </c>
      <c r="I13" s="14">
        <v>82311</v>
      </c>
      <c r="J13" s="14">
        <v>55039</v>
      </c>
      <c r="K13" s="14">
        <v>63677</v>
      </c>
      <c r="L13" s="14">
        <v>30524</v>
      </c>
      <c r="M13" s="14">
        <v>17794</v>
      </c>
      <c r="N13" s="12">
        <f t="shared" si="2"/>
        <v>741179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78969</v>
      </c>
      <c r="C14" s="14">
        <v>58766</v>
      </c>
      <c r="D14" s="14">
        <v>75087</v>
      </c>
      <c r="E14" s="14">
        <v>10743</v>
      </c>
      <c r="F14" s="14">
        <v>54872</v>
      </c>
      <c r="G14" s="14">
        <v>88137</v>
      </c>
      <c r="H14" s="14">
        <v>73481</v>
      </c>
      <c r="I14" s="14">
        <v>72636</v>
      </c>
      <c r="J14" s="14">
        <v>51021</v>
      </c>
      <c r="K14" s="14">
        <v>60426</v>
      </c>
      <c r="L14" s="14">
        <v>28991</v>
      </c>
      <c r="M14" s="14">
        <v>18311</v>
      </c>
      <c r="N14" s="12">
        <f t="shared" si="2"/>
        <v>671440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4992</v>
      </c>
      <c r="C15" s="14">
        <v>6228</v>
      </c>
      <c r="D15" s="14">
        <v>3513</v>
      </c>
      <c r="E15" s="14">
        <v>876</v>
      </c>
      <c r="F15" s="14">
        <v>4289</v>
      </c>
      <c r="G15" s="14">
        <v>8762</v>
      </c>
      <c r="H15" s="14">
        <v>6204</v>
      </c>
      <c r="I15" s="14">
        <v>3151</v>
      </c>
      <c r="J15" s="14">
        <v>3677</v>
      </c>
      <c r="K15" s="14">
        <v>3388</v>
      </c>
      <c r="L15" s="14">
        <v>2158</v>
      </c>
      <c r="M15" s="14">
        <v>929</v>
      </c>
      <c r="N15" s="12">
        <f t="shared" si="2"/>
        <v>48167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31002</v>
      </c>
      <c r="C16" s="14">
        <f>C17+C18+C19</f>
        <v>21875</v>
      </c>
      <c r="D16" s="14">
        <f>D17+D18+D19</f>
        <v>24046</v>
      </c>
      <c r="E16" s="14">
        <f>E17+E18+E19</f>
        <v>3667</v>
      </c>
      <c r="F16" s="14">
        <f aca="true" t="shared" si="5" ref="F16:M16">F17+F18+F19</f>
        <v>20451</v>
      </c>
      <c r="G16" s="14">
        <f t="shared" si="5"/>
        <v>34271</v>
      </c>
      <c r="H16" s="14">
        <f t="shared" si="5"/>
        <v>28569</v>
      </c>
      <c r="I16" s="14">
        <f t="shared" si="5"/>
        <v>29371</v>
      </c>
      <c r="J16" s="14">
        <f t="shared" si="5"/>
        <v>19523</v>
      </c>
      <c r="K16" s="14">
        <f t="shared" si="5"/>
        <v>26832</v>
      </c>
      <c r="L16" s="14">
        <f t="shared" si="5"/>
        <v>9988</v>
      </c>
      <c r="M16" s="14">
        <f t="shared" si="5"/>
        <v>5054</v>
      </c>
      <c r="N16" s="12">
        <f t="shared" si="2"/>
        <v>254649</v>
      </c>
    </row>
    <row r="17" spans="1:25" ht="18.75" customHeight="1">
      <c r="A17" s="15" t="s">
        <v>16</v>
      </c>
      <c r="B17" s="14">
        <v>17519</v>
      </c>
      <c r="C17" s="14">
        <v>13253</v>
      </c>
      <c r="D17" s="14">
        <v>12255</v>
      </c>
      <c r="E17" s="14">
        <v>2090</v>
      </c>
      <c r="F17" s="14">
        <v>11297</v>
      </c>
      <c r="G17" s="14">
        <v>19402</v>
      </c>
      <c r="H17" s="14">
        <v>16501</v>
      </c>
      <c r="I17" s="14">
        <v>16956</v>
      </c>
      <c r="J17" s="14">
        <v>11049</v>
      </c>
      <c r="K17" s="14">
        <v>15305</v>
      </c>
      <c r="L17" s="14">
        <v>5717</v>
      </c>
      <c r="M17" s="14">
        <v>2730</v>
      </c>
      <c r="N17" s="12">
        <f t="shared" si="2"/>
        <v>144074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12234</v>
      </c>
      <c r="C18" s="14">
        <v>7177</v>
      </c>
      <c r="D18" s="14">
        <v>10957</v>
      </c>
      <c r="E18" s="14">
        <v>1409</v>
      </c>
      <c r="F18" s="14">
        <v>7940</v>
      </c>
      <c r="G18" s="14">
        <v>12631</v>
      </c>
      <c r="H18" s="14">
        <v>10565</v>
      </c>
      <c r="I18" s="14">
        <v>11713</v>
      </c>
      <c r="J18" s="14">
        <v>7715</v>
      </c>
      <c r="K18" s="14">
        <v>10838</v>
      </c>
      <c r="L18" s="14">
        <v>3846</v>
      </c>
      <c r="M18" s="14">
        <v>2125</v>
      </c>
      <c r="N18" s="12">
        <f t="shared" si="2"/>
        <v>99150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1249</v>
      </c>
      <c r="C19" s="14">
        <v>1445</v>
      </c>
      <c r="D19" s="14">
        <v>834</v>
      </c>
      <c r="E19" s="14">
        <v>168</v>
      </c>
      <c r="F19" s="14">
        <v>1214</v>
      </c>
      <c r="G19" s="14">
        <v>2238</v>
      </c>
      <c r="H19" s="14">
        <v>1503</v>
      </c>
      <c r="I19" s="14">
        <v>702</v>
      </c>
      <c r="J19" s="14">
        <v>759</v>
      </c>
      <c r="K19" s="14">
        <v>689</v>
      </c>
      <c r="L19" s="14">
        <v>425</v>
      </c>
      <c r="M19" s="14">
        <v>199</v>
      </c>
      <c r="N19" s="12">
        <f t="shared" si="2"/>
        <v>11425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125465</v>
      </c>
      <c r="C20" s="18">
        <f>C21+C22+C23</f>
        <v>79255</v>
      </c>
      <c r="D20" s="18">
        <f>D21+D22+D23</f>
        <v>75296</v>
      </c>
      <c r="E20" s="18">
        <f>E21+E22+E23</f>
        <v>12624</v>
      </c>
      <c r="F20" s="18">
        <f aca="true" t="shared" si="6" ref="F20:M20">F21+F22+F23</f>
        <v>62725</v>
      </c>
      <c r="G20" s="18">
        <f t="shared" si="6"/>
        <v>104090</v>
      </c>
      <c r="H20" s="18">
        <f t="shared" si="6"/>
        <v>109996</v>
      </c>
      <c r="I20" s="18">
        <f t="shared" si="6"/>
        <v>100279</v>
      </c>
      <c r="J20" s="18">
        <f t="shared" si="6"/>
        <v>67082</v>
      </c>
      <c r="K20" s="18">
        <f t="shared" si="6"/>
        <v>101494</v>
      </c>
      <c r="L20" s="18">
        <f t="shared" si="6"/>
        <v>40678</v>
      </c>
      <c r="M20" s="18">
        <f t="shared" si="6"/>
        <v>23063</v>
      </c>
      <c r="N20" s="12">
        <f aca="true" t="shared" si="7" ref="N20:N26">SUM(B20:M20)</f>
        <v>902047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69013</v>
      </c>
      <c r="C21" s="14">
        <v>47241</v>
      </c>
      <c r="D21" s="14">
        <v>44195</v>
      </c>
      <c r="E21" s="14">
        <v>7369</v>
      </c>
      <c r="F21" s="14">
        <v>36213</v>
      </c>
      <c r="G21" s="14">
        <v>61887</v>
      </c>
      <c r="H21" s="14">
        <v>66437</v>
      </c>
      <c r="I21" s="14">
        <v>58315</v>
      </c>
      <c r="J21" s="14">
        <v>38396</v>
      </c>
      <c r="K21" s="14">
        <v>55502</v>
      </c>
      <c r="L21" s="14">
        <v>22379</v>
      </c>
      <c r="M21" s="14">
        <v>12563</v>
      </c>
      <c r="N21" s="12">
        <f t="shared" si="7"/>
        <v>519510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53838</v>
      </c>
      <c r="C22" s="14">
        <v>29643</v>
      </c>
      <c r="D22" s="14">
        <v>29720</v>
      </c>
      <c r="E22" s="14">
        <v>4956</v>
      </c>
      <c r="F22" s="14">
        <v>24887</v>
      </c>
      <c r="G22" s="14">
        <v>39051</v>
      </c>
      <c r="H22" s="14">
        <v>41245</v>
      </c>
      <c r="I22" s="14">
        <v>40356</v>
      </c>
      <c r="J22" s="14">
        <v>27094</v>
      </c>
      <c r="K22" s="14">
        <v>44083</v>
      </c>
      <c r="L22" s="14">
        <v>17372</v>
      </c>
      <c r="M22" s="14">
        <v>10065</v>
      </c>
      <c r="N22" s="12">
        <f t="shared" si="7"/>
        <v>362310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2614</v>
      </c>
      <c r="C23" s="14">
        <v>2371</v>
      </c>
      <c r="D23" s="14">
        <v>1381</v>
      </c>
      <c r="E23" s="14">
        <v>299</v>
      </c>
      <c r="F23" s="14">
        <v>1625</v>
      </c>
      <c r="G23" s="14">
        <v>3152</v>
      </c>
      <c r="H23" s="14">
        <v>2314</v>
      </c>
      <c r="I23" s="14">
        <v>1608</v>
      </c>
      <c r="J23" s="14">
        <v>1592</v>
      </c>
      <c r="K23" s="14">
        <v>1909</v>
      </c>
      <c r="L23" s="14">
        <v>927</v>
      </c>
      <c r="M23" s="14">
        <v>435</v>
      </c>
      <c r="N23" s="12">
        <f t="shared" si="7"/>
        <v>20227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179059</v>
      </c>
      <c r="C24" s="14">
        <f>C25+C26</f>
        <v>135850</v>
      </c>
      <c r="D24" s="14">
        <f>D25+D26</f>
        <v>127127</v>
      </c>
      <c r="E24" s="14">
        <f>E25+E26</f>
        <v>24357</v>
      </c>
      <c r="F24" s="14">
        <f aca="true" t="shared" si="8" ref="F24:M24">F25+F26</f>
        <v>122667</v>
      </c>
      <c r="G24" s="14">
        <f t="shared" si="8"/>
        <v>185333</v>
      </c>
      <c r="H24" s="14">
        <f t="shared" si="8"/>
        <v>156034</v>
      </c>
      <c r="I24" s="14">
        <f t="shared" si="8"/>
        <v>127339</v>
      </c>
      <c r="J24" s="14">
        <f t="shared" si="8"/>
        <v>96873</v>
      </c>
      <c r="K24" s="14">
        <f t="shared" si="8"/>
        <v>109632</v>
      </c>
      <c r="L24" s="14">
        <f t="shared" si="8"/>
        <v>37113</v>
      </c>
      <c r="M24" s="14">
        <f t="shared" si="8"/>
        <v>20747</v>
      </c>
      <c r="N24" s="12">
        <f t="shared" si="7"/>
        <v>1322131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74088</v>
      </c>
      <c r="C25" s="14">
        <v>62945</v>
      </c>
      <c r="D25" s="14">
        <v>58063</v>
      </c>
      <c r="E25" s="14">
        <v>12356</v>
      </c>
      <c r="F25" s="14">
        <v>55457</v>
      </c>
      <c r="G25" s="14">
        <v>87532</v>
      </c>
      <c r="H25" s="14">
        <v>77182</v>
      </c>
      <c r="I25" s="14">
        <v>52319</v>
      </c>
      <c r="J25" s="14">
        <v>45372</v>
      </c>
      <c r="K25" s="14">
        <v>46363</v>
      </c>
      <c r="L25" s="14">
        <v>15926</v>
      </c>
      <c r="M25" s="14">
        <v>7816</v>
      </c>
      <c r="N25" s="12">
        <f t="shared" si="7"/>
        <v>595419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104971</v>
      </c>
      <c r="C26" s="14">
        <v>72905</v>
      </c>
      <c r="D26" s="14">
        <v>69064</v>
      </c>
      <c r="E26" s="14">
        <v>12001</v>
      </c>
      <c r="F26" s="14">
        <v>67210</v>
      </c>
      <c r="G26" s="14">
        <v>97801</v>
      </c>
      <c r="H26" s="14">
        <v>78852</v>
      </c>
      <c r="I26" s="14">
        <v>75020</v>
      </c>
      <c r="J26" s="14">
        <v>51501</v>
      </c>
      <c r="K26" s="14">
        <v>63269</v>
      </c>
      <c r="L26" s="14">
        <v>21187</v>
      </c>
      <c r="M26" s="14">
        <v>12931</v>
      </c>
      <c r="N26" s="12">
        <f t="shared" si="7"/>
        <v>726712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1058689.3735639001</v>
      </c>
      <c r="C36" s="61">
        <f aca="true" t="shared" si="11" ref="C36:M36">C37+C38+C39+C40</f>
        <v>761782.346104</v>
      </c>
      <c r="D36" s="61">
        <f t="shared" si="11"/>
        <v>729229.23106325</v>
      </c>
      <c r="E36" s="61">
        <f t="shared" si="11"/>
        <v>166809.67623999997</v>
      </c>
      <c r="F36" s="61">
        <f t="shared" si="11"/>
        <v>707826.0975410001</v>
      </c>
      <c r="G36" s="61">
        <f t="shared" si="11"/>
        <v>906775.0160000001</v>
      </c>
      <c r="H36" s="61">
        <f t="shared" si="11"/>
        <v>961810.9953</v>
      </c>
      <c r="I36" s="61">
        <f t="shared" si="11"/>
        <v>817735.2251504</v>
      </c>
      <c r="J36" s="61">
        <f t="shared" si="11"/>
        <v>666402.5384368</v>
      </c>
      <c r="K36" s="61">
        <f t="shared" si="11"/>
        <v>779009.73527328</v>
      </c>
      <c r="L36" s="61">
        <f t="shared" si="11"/>
        <v>386450.62180776993</v>
      </c>
      <c r="M36" s="61">
        <f t="shared" si="11"/>
        <v>219179.6659584</v>
      </c>
      <c r="N36" s="61">
        <f>N37+N38+N39+N40</f>
        <v>8161700.522438799</v>
      </c>
    </row>
    <row r="37" spans="1:14" ht="18.75" customHeight="1">
      <c r="A37" s="58" t="s">
        <v>55</v>
      </c>
      <c r="B37" s="55">
        <f aca="true" t="shared" si="12" ref="B37:M37">B29*B7</f>
        <v>1058664.078</v>
      </c>
      <c r="C37" s="55">
        <f t="shared" si="12"/>
        <v>761670.2912</v>
      </c>
      <c r="D37" s="55">
        <f t="shared" si="12"/>
        <v>719141.722</v>
      </c>
      <c r="E37" s="55">
        <f t="shared" si="12"/>
        <v>166578.61</v>
      </c>
      <c r="F37" s="55">
        <f t="shared" si="12"/>
        <v>707788.3800000001</v>
      </c>
      <c r="G37" s="55">
        <f t="shared" si="12"/>
        <v>906865.02</v>
      </c>
      <c r="H37" s="55">
        <f t="shared" si="12"/>
        <v>961651.9304999999</v>
      </c>
      <c r="I37" s="55">
        <f t="shared" si="12"/>
        <v>817611.3888</v>
      </c>
      <c r="J37" s="55">
        <f t="shared" si="12"/>
        <v>666245.6944</v>
      </c>
      <c r="K37" s="55">
        <f t="shared" si="12"/>
        <v>778762.4482</v>
      </c>
      <c r="L37" s="55">
        <f t="shared" si="12"/>
        <v>386339.5621</v>
      </c>
      <c r="M37" s="55">
        <f t="shared" si="12"/>
        <v>219127.902</v>
      </c>
      <c r="N37" s="57">
        <f>SUM(B37:M37)</f>
        <v>8150447.0271999985</v>
      </c>
    </row>
    <row r="38" spans="1:14" ht="18.75" customHeight="1">
      <c r="A38" s="58" t="s">
        <v>56</v>
      </c>
      <c r="B38" s="55">
        <f aca="true" t="shared" si="13" ref="B38:M38">B30*B7</f>
        <v>-3231.7844361</v>
      </c>
      <c r="C38" s="55">
        <f t="shared" si="13"/>
        <v>-2280.465096</v>
      </c>
      <c r="D38" s="55">
        <f t="shared" si="13"/>
        <v>-2199.2509367499997</v>
      </c>
      <c r="E38" s="55">
        <f t="shared" si="13"/>
        <v>-415.21376</v>
      </c>
      <c r="F38" s="55">
        <f t="shared" si="13"/>
        <v>-2123.682459</v>
      </c>
      <c r="G38" s="55">
        <f t="shared" si="13"/>
        <v>-2752.164</v>
      </c>
      <c r="H38" s="55">
        <f t="shared" si="13"/>
        <v>-2738.4952</v>
      </c>
      <c r="I38" s="55">
        <f t="shared" si="13"/>
        <v>-2422.7636496</v>
      </c>
      <c r="J38" s="55">
        <f t="shared" si="13"/>
        <v>-1961.7559632</v>
      </c>
      <c r="K38" s="55">
        <f t="shared" si="13"/>
        <v>-2354.95292672</v>
      </c>
      <c r="L38" s="55">
        <f t="shared" si="13"/>
        <v>-1160.10029223</v>
      </c>
      <c r="M38" s="55">
        <f t="shared" si="13"/>
        <v>-667.2760416</v>
      </c>
      <c r="N38" s="25">
        <f>SUM(B38:M38)</f>
        <v>-24307.9047612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-67754</v>
      </c>
      <c r="C42" s="25">
        <f aca="true" t="shared" si="15" ref="C42:M42">+C43+C46+C54+C55</f>
        <v>-68658.4</v>
      </c>
      <c r="D42" s="25">
        <f t="shared" si="15"/>
        <v>-48739.4</v>
      </c>
      <c r="E42" s="25">
        <f t="shared" si="15"/>
        <v>-6908.4</v>
      </c>
      <c r="F42" s="25">
        <f t="shared" si="15"/>
        <v>-40033</v>
      </c>
      <c r="G42" s="25">
        <f t="shared" si="15"/>
        <v>-75407.2</v>
      </c>
      <c r="H42" s="25">
        <f t="shared" si="15"/>
        <v>-91637</v>
      </c>
      <c r="I42" s="25">
        <f t="shared" si="15"/>
        <v>-41195.8</v>
      </c>
      <c r="J42" s="25">
        <f t="shared" si="15"/>
        <v>-56851.8</v>
      </c>
      <c r="K42" s="25">
        <f t="shared" si="15"/>
        <v>-43050.2</v>
      </c>
      <c r="L42" s="25">
        <f t="shared" si="15"/>
        <v>-30350.6</v>
      </c>
      <c r="M42" s="25">
        <f t="shared" si="15"/>
        <v>-19919.6</v>
      </c>
      <c r="N42" s="25">
        <f>+N43+N46+N54+N55</f>
        <v>-590505.3999999999</v>
      </c>
    </row>
    <row r="43" spans="1:14" ht="18.75" customHeight="1">
      <c r="A43" s="17" t="s">
        <v>60</v>
      </c>
      <c r="B43" s="26">
        <f>B44+B45</f>
        <v>-67754</v>
      </c>
      <c r="C43" s="26">
        <f>C44+C45</f>
        <v>-68658.4</v>
      </c>
      <c r="D43" s="26">
        <f>D44+D45</f>
        <v>-47739.4</v>
      </c>
      <c r="E43" s="26">
        <f>E44+E45</f>
        <v>-6908.4</v>
      </c>
      <c r="F43" s="26">
        <f aca="true" t="shared" si="16" ref="F43:M43">F44+F45</f>
        <v>-40033</v>
      </c>
      <c r="G43" s="26">
        <f t="shared" si="16"/>
        <v>-75407.2</v>
      </c>
      <c r="H43" s="26">
        <f t="shared" si="16"/>
        <v>-91637</v>
      </c>
      <c r="I43" s="26">
        <f t="shared" si="16"/>
        <v>-41195.8</v>
      </c>
      <c r="J43" s="26">
        <f t="shared" si="16"/>
        <v>-56851.8</v>
      </c>
      <c r="K43" s="26">
        <f t="shared" si="16"/>
        <v>-43050.2</v>
      </c>
      <c r="L43" s="26">
        <f t="shared" si="16"/>
        <v>-30350.6</v>
      </c>
      <c r="M43" s="26">
        <f t="shared" si="16"/>
        <v>-19919.6</v>
      </c>
      <c r="N43" s="25">
        <f aca="true" t="shared" si="17" ref="N43:N55">SUM(B43:M43)</f>
        <v>-589505.3999999999</v>
      </c>
    </row>
    <row r="44" spans="1:25" ht="18.75" customHeight="1">
      <c r="A44" s="13" t="s">
        <v>61</v>
      </c>
      <c r="B44" s="20">
        <f>ROUND(-B9*$D$3,2)</f>
        <v>-67754</v>
      </c>
      <c r="C44" s="20">
        <f>ROUND(-C9*$D$3,2)</f>
        <v>-68658.4</v>
      </c>
      <c r="D44" s="20">
        <f>ROUND(-D9*$D$3,2)</f>
        <v>-47739.4</v>
      </c>
      <c r="E44" s="20">
        <f>ROUND(-E9*$D$3,2)</f>
        <v>-6908.4</v>
      </c>
      <c r="F44" s="20">
        <f aca="true" t="shared" si="18" ref="F44:M44">ROUND(-F9*$D$3,2)</f>
        <v>-40033</v>
      </c>
      <c r="G44" s="20">
        <f t="shared" si="18"/>
        <v>-75407.2</v>
      </c>
      <c r="H44" s="20">
        <f t="shared" si="18"/>
        <v>-91637</v>
      </c>
      <c r="I44" s="20">
        <f t="shared" si="18"/>
        <v>-41195.8</v>
      </c>
      <c r="J44" s="20">
        <f t="shared" si="18"/>
        <v>-56851.8</v>
      </c>
      <c r="K44" s="20">
        <f t="shared" si="18"/>
        <v>-43050.2</v>
      </c>
      <c r="L44" s="20">
        <f t="shared" si="18"/>
        <v>-30350.6</v>
      </c>
      <c r="M44" s="20">
        <f t="shared" si="18"/>
        <v>-19919.6</v>
      </c>
      <c r="N44" s="47">
        <f t="shared" si="17"/>
        <v>-589505.3999999999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-1000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-1000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990935.3735639001</v>
      </c>
      <c r="C57" s="29">
        <f t="shared" si="21"/>
        <v>693123.946104</v>
      </c>
      <c r="D57" s="29">
        <f t="shared" si="21"/>
        <v>680489.83106325</v>
      </c>
      <c r="E57" s="29">
        <f t="shared" si="21"/>
        <v>159901.27623999998</v>
      </c>
      <c r="F57" s="29">
        <f t="shared" si="21"/>
        <v>667793.0975410001</v>
      </c>
      <c r="G57" s="29">
        <f t="shared" si="21"/>
        <v>831367.8160000001</v>
      </c>
      <c r="H57" s="29">
        <f t="shared" si="21"/>
        <v>870173.9953</v>
      </c>
      <c r="I57" s="29">
        <f t="shared" si="21"/>
        <v>776539.4251503999</v>
      </c>
      <c r="J57" s="29">
        <f t="shared" si="21"/>
        <v>609550.7384368</v>
      </c>
      <c r="K57" s="29">
        <f t="shared" si="21"/>
        <v>735959.53527328</v>
      </c>
      <c r="L57" s="29">
        <f t="shared" si="21"/>
        <v>356100.02180776995</v>
      </c>
      <c r="M57" s="29">
        <f t="shared" si="21"/>
        <v>199260.0659584</v>
      </c>
      <c r="N57" s="29">
        <f>SUM(B57:M57)</f>
        <v>7571195.122438801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990935.3799999999</v>
      </c>
      <c r="C60" s="36">
        <f aca="true" t="shared" si="22" ref="C60:M60">SUM(C61:C74)</f>
        <v>693123.94</v>
      </c>
      <c r="D60" s="36">
        <f t="shared" si="22"/>
        <v>680489.83</v>
      </c>
      <c r="E60" s="36">
        <f t="shared" si="22"/>
        <v>159901.28</v>
      </c>
      <c r="F60" s="36">
        <f t="shared" si="22"/>
        <v>667793.1</v>
      </c>
      <c r="G60" s="36">
        <f t="shared" si="22"/>
        <v>831367.82</v>
      </c>
      <c r="H60" s="36">
        <f t="shared" si="22"/>
        <v>870173.98</v>
      </c>
      <c r="I60" s="36">
        <f t="shared" si="22"/>
        <v>776539.43</v>
      </c>
      <c r="J60" s="36">
        <f t="shared" si="22"/>
        <v>609550.73</v>
      </c>
      <c r="K60" s="36">
        <f t="shared" si="22"/>
        <v>735959.54</v>
      </c>
      <c r="L60" s="36">
        <f t="shared" si="22"/>
        <v>356100.02</v>
      </c>
      <c r="M60" s="36">
        <f t="shared" si="22"/>
        <v>199260.06</v>
      </c>
      <c r="N60" s="29">
        <f>SUM(N61:N74)</f>
        <v>7571195.1099999985</v>
      </c>
    </row>
    <row r="61" spans="1:15" ht="18.75" customHeight="1">
      <c r="A61" s="17" t="s">
        <v>75</v>
      </c>
      <c r="B61" s="36">
        <v>200805.93</v>
      </c>
      <c r="C61" s="36">
        <v>201068.64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401874.57</v>
      </c>
      <c r="O61"/>
    </row>
    <row r="62" spans="1:15" ht="18.75" customHeight="1">
      <c r="A62" s="17" t="s">
        <v>76</v>
      </c>
      <c r="B62" s="36">
        <v>790129.45</v>
      </c>
      <c r="C62" s="36">
        <v>492055.3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1282184.75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680489.83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680489.83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159901.28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159901.28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667793.1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667793.1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831367.82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831367.82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673509.14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673509.14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196664.84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196664.84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776539.43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776539.43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609550.73</v>
      </c>
      <c r="K70" s="35">
        <v>0</v>
      </c>
      <c r="L70" s="35">
        <v>0</v>
      </c>
      <c r="M70" s="35">
        <v>0</v>
      </c>
      <c r="N70" s="29">
        <f t="shared" si="23"/>
        <v>609550.73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735959.54</v>
      </c>
      <c r="L71" s="35">
        <v>0</v>
      </c>
      <c r="M71" s="62"/>
      <c r="N71" s="26">
        <f t="shared" si="23"/>
        <v>735959.54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356100.02</v>
      </c>
      <c r="M72" s="35">
        <v>0</v>
      </c>
      <c r="N72" s="29">
        <f t="shared" si="23"/>
        <v>356100.02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199260.06</v>
      </c>
      <c r="N73" s="26">
        <f t="shared" si="23"/>
        <v>199260.06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2.2578395372265403</v>
      </c>
      <c r="C78" s="45">
        <v>2.236981453957997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1.978814104825766</v>
      </c>
      <c r="C79" s="45">
        <v>1.8661626665008566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1.8147044807471011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2.5235957071104385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2.1191129200077845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1.68033321473575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1.9772100008814641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1.9329120900209353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1.9198907447981817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2.162408943061108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2.0675563203618044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2.454605414209757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2.404867960921659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2016-10-06T18:37:32Z</dcterms:modified>
  <cp:category/>
  <cp:version/>
  <cp:contentType/>
  <cp:contentStatus/>
</cp:coreProperties>
</file>