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<sst xmlns="http://schemas.openxmlformats.org/spreadsheetml/2006/main" count="105" uniqueCount="103">
  <si>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</si>
  <si>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</si>
  <si>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</si>
  <si>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</si>
  <si>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</si>
  <si>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</si>
  <si>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</si>
  <si>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</si>
  <si>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</si>
  <si>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</si>
  <si>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</si>
  <si>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</si>
  <si>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</si>
  <si>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</si>
  <si>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</si>
  <si>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</si>
  <si>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</si>
  <si>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</si>
  <si>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</si>
  <si>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</si>
  <si>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</si>
  <si>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</si>
  <si>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</si>
  <si>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</si>
  <si>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</si>
  <si>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</si>
  <si>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</si>
  <si>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</si>
  <si>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</si>
  <si>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</si>
  <si>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</si>
  <si>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</si>
  <si>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</si>
  <si>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</si>
  <si>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</si>
  <si>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</si>
  <si>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</si>
  <si>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</si>
  <si>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</si>
  <si>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</si>
  <si>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</si>
  <si>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</si>
  <si>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</si>
  <si>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</si>
  <si>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</si>
  <si>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</si>
  <si>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</si>
  <si>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</si>
  <si>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</si>
  <si>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</si>
  <si>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</si>
  <si>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</si>
  <si>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</si>
  <si>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</si>
  <si>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</si>
  <si>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</si>
  <si>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</si>
  <si>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</si>
  <si>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</si>
  <si>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</si>
  <si>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</si>
  <si>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</si>
  <si>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</si>
  <si>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</si>
  <si>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</si>
  <si>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</si>
  <si>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</si>
  <si>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</si>
  <si>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</si>
  <si>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</si>
  <si>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</si>
  <si>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</si>
  <si>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</si>
  <si>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</si>
  <si>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</si>
  <si>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</si>
  <si>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</si>
  <si>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</si>
  <si>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</si>
  <si>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</si>
  <si>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</si>
  <si>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</si>
  <si>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</si>
  <si>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</si>
  <si>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</si>
  <si>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</si>
  <si>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</si>
  <si>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</si>
  <si>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</si>
  <si>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</si>
  <si>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</si>
  <si>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</si>
  <si>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</si>
  <si>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</si>
  <si>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</si>
  <si>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</si>
  <si>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</si>
  <si>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</si>
  <si>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</si>
  <si>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</si>
  <si>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</si>
  <si>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</si>
  <si>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28/09/16 - VENCIMENTO 10/10/16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</si>
</sst>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527670</v>
      </c>
      <c r="C7" s="10">
        <f>C8+C20+C24</f>
        <v>387948</v>
      </c>
      <c r="D7" s="10">
        <f>D8+D20+D24</f>
        <v>395086</v>
      </c>
      <c r="E7" s="10">
        <f>E8+E20+E24</f>
        <v>65652</v>
      </c>
      <c r="F7" s="10">
        <f aca="true" t="shared" si="0" ref="F7:M7">F8+F20+F24</f>
        <v>330840</v>
      </c>
      <c r="G7" s="10">
        <f t="shared" si="0"/>
        <v>540653</v>
      </c>
      <c r="H7" s="10">
        <f t="shared" si="0"/>
        <v>493096</v>
      </c>
      <c r="I7" s="10">
        <f t="shared" si="0"/>
        <v>429432</v>
      </c>
      <c r="J7" s="10">
        <f t="shared" si="0"/>
        <v>310479</v>
      </c>
      <c r="K7" s="10">
        <f t="shared" si="0"/>
        <v>381982</v>
      </c>
      <c r="L7" s="10">
        <f t="shared" si="0"/>
        <v>156587</v>
      </c>
      <c r="M7" s="10">
        <f t="shared" si="0"/>
        <v>91375</v>
      </c>
      <c r="N7" s="10">
        <f>+N8+N20+N24</f>
        <v>4110800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218778</v>
      </c>
      <c r="C8" s="12">
        <f>+C9+C12+C16</f>
        <v>172952</v>
      </c>
      <c r="D8" s="12">
        <f>+D9+D12+D16</f>
        <v>192026</v>
      </c>
      <c r="E8" s="12">
        <f>+E9+E12+E16</f>
        <v>29072</v>
      </c>
      <c r="F8" s="12">
        <f aca="true" t="shared" si="1" ref="F8:M8">+F9+F12+F16</f>
        <v>147202</v>
      </c>
      <c r="G8" s="12">
        <f t="shared" si="1"/>
        <v>249777</v>
      </c>
      <c r="H8" s="12">
        <f t="shared" si="1"/>
        <v>223961</v>
      </c>
      <c r="I8" s="12">
        <f t="shared" si="1"/>
        <v>199427</v>
      </c>
      <c r="J8" s="12">
        <f t="shared" si="1"/>
        <v>144733</v>
      </c>
      <c r="K8" s="12">
        <f t="shared" si="1"/>
        <v>167174</v>
      </c>
      <c r="L8" s="12">
        <f t="shared" si="1"/>
        <v>78889</v>
      </c>
      <c r="M8" s="12">
        <f t="shared" si="1"/>
        <v>47683</v>
      </c>
      <c r="N8" s="12">
        <f>SUM(B8:M8)</f>
        <v>1871674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17230</v>
      </c>
      <c r="C9" s="14">
        <v>17524</v>
      </c>
      <c r="D9" s="14">
        <v>11874</v>
      </c>
      <c r="E9" s="14">
        <v>1610</v>
      </c>
      <c r="F9" s="14">
        <v>9663</v>
      </c>
      <c r="G9" s="14">
        <v>19192</v>
      </c>
      <c r="H9" s="14">
        <v>23817</v>
      </c>
      <c r="I9" s="14">
        <v>10823</v>
      </c>
      <c r="J9" s="14">
        <v>14904</v>
      </c>
      <c r="K9" s="14">
        <v>11256</v>
      </c>
      <c r="L9" s="14">
        <v>8072</v>
      </c>
      <c r="M9" s="14">
        <v>5238</v>
      </c>
      <c r="N9" s="12">
        <f aca="true" t="shared" si="2" ref="N9:N19">SUM(B9:M9)</f>
        <v>151203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17230</v>
      </c>
      <c r="C10" s="14">
        <f>+C9-C11</f>
        <v>17524</v>
      </c>
      <c r="D10" s="14">
        <f>+D9-D11</f>
        <v>11874</v>
      </c>
      <c r="E10" s="14">
        <f>+E9-E11</f>
        <v>1610</v>
      </c>
      <c r="F10" s="14">
        <f aca="true" t="shared" si="3" ref="F10:M10">+F9-F11</f>
        <v>9663</v>
      </c>
      <c r="G10" s="14">
        <f t="shared" si="3"/>
        <v>19192</v>
      </c>
      <c r="H10" s="14">
        <f t="shared" si="3"/>
        <v>23817</v>
      </c>
      <c r="I10" s="14">
        <f t="shared" si="3"/>
        <v>10823</v>
      </c>
      <c r="J10" s="14">
        <f t="shared" si="3"/>
        <v>14904</v>
      </c>
      <c r="K10" s="14">
        <f t="shared" si="3"/>
        <v>11256</v>
      </c>
      <c r="L10" s="14">
        <f t="shared" si="3"/>
        <v>8072</v>
      </c>
      <c r="M10" s="14">
        <f t="shared" si="3"/>
        <v>5238</v>
      </c>
      <c r="N10" s="12">
        <f t="shared" si="2"/>
        <v>151203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169754</v>
      </c>
      <c r="C12" s="14">
        <f>C13+C14+C15</f>
        <v>133679</v>
      </c>
      <c r="D12" s="14">
        <f>D13+D14+D15</f>
        <v>156152</v>
      </c>
      <c r="E12" s="14">
        <f>E13+E14+E15</f>
        <v>23736</v>
      </c>
      <c r="F12" s="14">
        <f aca="true" t="shared" si="4" ref="F12:M12">F13+F14+F15</f>
        <v>117306</v>
      </c>
      <c r="G12" s="14">
        <f t="shared" si="4"/>
        <v>196108</v>
      </c>
      <c r="H12" s="14">
        <f t="shared" si="4"/>
        <v>171169</v>
      </c>
      <c r="I12" s="14">
        <f t="shared" si="4"/>
        <v>159226</v>
      </c>
      <c r="J12" s="14">
        <f t="shared" si="4"/>
        <v>110056</v>
      </c>
      <c r="K12" s="14">
        <f t="shared" si="4"/>
        <v>128834</v>
      </c>
      <c r="L12" s="14">
        <f t="shared" si="4"/>
        <v>60866</v>
      </c>
      <c r="M12" s="14">
        <f t="shared" si="4"/>
        <v>37192</v>
      </c>
      <c r="N12" s="12">
        <f t="shared" si="2"/>
        <v>1464078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85030</v>
      </c>
      <c r="C13" s="14">
        <v>68972</v>
      </c>
      <c r="D13" s="14">
        <v>77597</v>
      </c>
      <c r="E13" s="14">
        <v>12042</v>
      </c>
      <c r="F13" s="14">
        <v>58218</v>
      </c>
      <c r="G13" s="14">
        <v>98986</v>
      </c>
      <c r="H13" s="14">
        <v>91094</v>
      </c>
      <c r="I13" s="14">
        <v>82779</v>
      </c>
      <c r="J13" s="14">
        <v>55352</v>
      </c>
      <c r="K13" s="14">
        <v>63793</v>
      </c>
      <c r="L13" s="14">
        <v>30043</v>
      </c>
      <c r="M13" s="14">
        <v>17769</v>
      </c>
      <c r="N13" s="12">
        <f t="shared" si="2"/>
        <v>741675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79875</v>
      </c>
      <c r="C14" s="14">
        <v>58763</v>
      </c>
      <c r="D14" s="14">
        <v>75213</v>
      </c>
      <c r="E14" s="14">
        <v>10828</v>
      </c>
      <c r="F14" s="14">
        <v>54888</v>
      </c>
      <c r="G14" s="14">
        <v>88701</v>
      </c>
      <c r="H14" s="14">
        <v>73827</v>
      </c>
      <c r="I14" s="14">
        <v>73357</v>
      </c>
      <c r="J14" s="14">
        <v>51062</v>
      </c>
      <c r="K14" s="14">
        <v>61643</v>
      </c>
      <c r="L14" s="14">
        <v>28735</v>
      </c>
      <c r="M14" s="14">
        <v>18462</v>
      </c>
      <c r="N14" s="12">
        <f t="shared" si="2"/>
        <v>675354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4849</v>
      </c>
      <c r="C15" s="14">
        <v>5944</v>
      </c>
      <c r="D15" s="14">
        <v>3342</v>
      </c>
      <c r="E15" s="14">
        <v>866</v>
      </c>
      <c r="F15" s="14">
        <v>4200</v>
      </c>
      <c r="G15" s="14">
        <v>8421</v>
      </c>
      <c r="H15" s="14">
        <v>6248</v>
      </c>
      <c r="I15" s="14">
        <v>3090</v>
      </c>
      <c r="J15" s="14">
        <v>3642</v>
      </c>
      <c r="K15" s="14">
        <v>3398</v>
      </c>
      <c r="L15" s="14">
        <v>2088</v>
      </c>
      <c r="M15" s="14">
        <v>961</v>
      </c>
      <c r="N15" s="12">
        <f t="shared" si="2"/>
        <v>47049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31794</v>
      </c>
      <c r="C16" s="14">
        <f>C17+C18+C19</f>
        <v>21749</v>
      </c>
      <c r="D16" s="14">
        <f>D17+D18+D19</f>
        <v>24000</v>
      </c>
      <c r="E16" s="14">
        <f>E17+E18+E19</f>
        <v>3726</v>
      </c>
      <c r="F16" s="14">
        <f aca="true" t="shared" si="5" ref="F16:M16">F17+F18+F19</f>
        <v>20233</v>
      </c>
      <c r="G16" s="14">
        <f t="shared" si="5"/>
        <v>34477</v>
      </c>
      <c r="H16" s="14">
        <f t="shared" si="5"/>
        <v>28975</v>
      </c>
      <c r="I16" s="14">
        <f t="shared" si="5"/>
        <v>29378</v>
      </c>
      <c r="J16" s="14">
        <f t="shared" si="5"/>
        <v>19773</v>
      </c>
      <c r="K16" s="14">
        <f t="shared" si="5"/>
        <v>27084</v>
      </c>
      <c r="L16" s="14">
        <f t="shared" si="5"/>
        <v>9951</v>
      </c>
      <c r="M16" s="14">
        <f t="shared" si="5"/>
        <v>5253</v>
      </c>
      <c r="N16" s="12">
        <f t="shared" si="2"/>
        <v>256393</v>
      </c>
    </row>
    <row r="17" spans="1:25" ht="18.75" customHeight="1">
      <c r="A17" s="15" t="s">
        <v>16</v>
      </c>
      <c r="B17" s="14">
        <v>17871</v>
      </c>
      <c r="C17" s="14">
        <v>12996</v>
      </c>
      <c r="D17" s="14">
        <v>12103</v>
      </c>
      <c r="E17" s="14">
        <v>2088</v>
      </c>
      <c r="F17" s="14">
        <v>11102</v>
      </c>
      <c r="G17" s="14">
        <v>19342</v>
      </c>
      <c r="H17" s="14">
        <v>16582</v>
      </c>
      <c r="I17" s="14">
        <v>17022</v>
      </c>
      <c r="J17" s="14">
        <v>11290</v>
      </c>
      <c r="K17" s="14">
        <v>15361</v>
      </c>
      <c r="L17" s="14">
        <v>5677</v>
      </c>
      <c r="M17" s="14">
        <v>2903</v>
      </c>
      <c r="N17" s="12">
        <f t="shared" si="2"/>
        <v>144337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12617</v>
      </c>
      <c r="C18" s="14">
        <v>7225</v>
      </c>
      <c r="D18" s="14">
        <v>11038</v>
      </c>
      <c r="E18" s="14">
        <v>1464</v>
      </c>
      <c r="F18" s="14">
        <v>7883</v>
      </c>
      <c r="G18" s="14">
        <v>12949</v>
      </c>
      <c r="H18" s="14">
        <v>10896</v>
      </c>
      <c r="I18" s="14">
        <v>11647</v>
      </c>
      <c r="J18" s="14">
        <v>7707</v>
      </c>
      <c r="K18" s="14">
        <v>10974</v>
      </c>
      <c r="L18" s="14">
        <v>3924</v>
      </c>
      <c r="M18" s="14">
        <v>2155</v>
      </c>
      <c r="N18" s="12">
        <f t="shared" si="2"/>
        <v>100479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1306</v>
      </c>
      <c r="C19" s="14">
        <v>1528</v>
      </c>
      <c r="D19" s="14">
        <v>859</v>
      </c>
      <c r="E19" s="14">
        <v>174</v>
      </c>
      <c r="F19" s="14">
        <v>1248</v>
      </c>
      <c r="G19" s="14">
        <v>2186</v>
      </c>
      <c r="H19" s="14">
        <v>1497</v>
      </c>
      <c r="I19" s="14">
        <v>709</v>
      </c>
      <c r="J19" s="14">
        <v>776</v>
      </c>
      <c r="K19" s="14">
        <v>749</v>
      </c>
      <c r="L19" s="14">
        <v>350</v>
      </c>
      <c r="M19" s="14">
        <v>195</v>
      </c>
      <c r="N19" s="12">
        <f t="shared" si="2"/>
        <v>11577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126313</v>
      </c>
      <c r="C20" s="18">
        <f>C21+C22+C23</f>
        <v>78952</v>
      </c>
      <c r="D20" s="18">
        <f>D21+D22+D23</f>
        <v>75191</v>
      </c>
      <c r="E20" s="18">
        <f>E21+E22+E23</f>
        <v>12649</v>
      </c>
      <c r="F20" s="18">
        <f aca="true" t="shared" si="6" ref="F20:M20">F21+F22+F23</f>
        <v>61740</v>
      </c>
      <c r="G20" s="18">
        <f t="shared" si="6"/>
        <v>104045</v>
      </c>
      <c r="H20" s="18">
        <f t="shared" si="6"/>
        <v>110424</v>
      </c>
      <c r="I20" s="18">
        <f t="shared" si="6"/>
        <v>100426</v>
      </c>
      <c r="J20" s="18">
        <f t="shared" si="6"/>
        <v>67388</v>
      </c>
      <c r="K20" s="18">
        <f t="shared" si="6"/>
        <v>102522</v>
      </c>
      <c r="L20" s="18">
        <f t="shared" si="6"/>
        <v>40403</v>
      </c>
      <c r="M20" s="18">
        <f t="shared" si="6"/>
        <v>22918</v>
      </c>
      <c r="N20" s="12">
        <f aca="true" t="shared" si="7" ref="N20:N26">SUM(B20:M20)</f>
        <v>902971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68971</v>
      </c>
      <c r="C21" s="14">
        <v>46982</v>
      </c>
      <c r="D21" s="14">
        <v>43508</v>
      </c>
      <c r="E21" s="14">
        <v>7350</v>
      </c>
      <c r="F21" s="14">
        <v>35152</v>
      </c>
      <c r="G21" s="14">
        <v>61534</v>
      </c>
      <c r="H21" s="14">
        <v>66734</v>
      </c>
      <c r="I21" s="14">
        <v>57948</v>
      </c>
      <c r="J21" s="14">
        <v>38375</v>
      </c>
      <c r="K21" s="14">
        <v>55846</v>
      </c>
      <c r="L21" s="14">
        <v>22271</v>
      </c>
      <c r="M21" s="14">
        <v>12341</v>
      </c>
      <c r="N21" s="12">
        <f t="shared" si="7"/>
        <v>517012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54784</v>
      </c>
      <c r="C22" s="14">
        <v>29666</v>
      </c>
      <c r="D22" s="14">
        <v>30346</v>
      </c>
      <c r="E22" s="14">
        <v>4997</v>
      </c>
      <c r="F22" s="14">
        <v>25092</v>
      </c>
      <c r="G22" s="14">
        <v>39440</v>
      </c>
      <c r="H22" s="14">
        <v>41328</v>
      </c>
      <c r="I22" s="14">
        <v>40854</v>
      </c>
      <c r="J22" s="14">
        <v>27474</v>
      </c>
      <c r="K22" s="14">
        <v>44813</v>
      </c>
      <c r="L22" s="14">
        <v>17237</v>
      </c>
      <c r="M22" s="14">
        <v>10133</v>
      </c>
      <c r="N22" s="12">
        <f t="shared" si="7"/>
        <v>366164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2558</v>
      </c>
      <c r="C23" s="14">
        <v>2304</v>
      </c>
      <c r="D23" s="14">
        <v>1337</v>
      </c>
      <c r="E23" s="14">
        <v>302</v>
      </c>
      <c r="F23" s="14">
        <v>1496</v>
      </c>
      <c r="G23" s="14">
        <v>3071</v>
      </c>
      <c r="H23" s="14">
        <v>2362</v>
      </c>
      <c r="I23" s="14">
        <v>1624</v>
      </c>
      <c r="J23" s="14">
        <v>1539</v>
      </c>
      <c r="K23" s="14">
        <v>1863</v>
      </c>
      <c r="L23" s="14">
        <v>895</v>
      </c>
      <c r="M23" s="14">
        <v>444</v>
      </c>
      <c r="N23" s="12">
        <f t="shared" si="7"/>
        <v>19795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182579</v>
      </c>
      <c r="C24" s="14">
        <f>C25+C26</f>
        <v>136044</v>
      </c>
      <c r="D24" s="14">
        <f>D25+D26</f>
        <v>127869</v>
      </c>
      <c r="E24" s="14">
        <f>E25+E26</f>
        <v>23931</v>
      </c>
      <c r="F24" s="14">
        <f aca="true" t="shared" si="8" ref="F24:M24">F25+F26</f>
        <v>121898</v>
      </c>
      <c r="G24" s="14">
        <f t="shared" si="8"/>
        <v>186831</v>
      </c>
      <c r="H24" s="14">
        <f t="shared" si="8"/>
        <v>158711</v>
      </c>
      <c r="I24" s="14">
        <f t="shared" si="8"/>
        <v>129579</v>
      </c>
      <c r="J24" s="14">
        <f t="shared" si="8"/>
        <v>98358</v>
      </c>
      <c r="K24" s="14">
        <f t="shared" si="8"/>
        <v>112286</v>
      </c>
      <c r="L24" s="14">
        <f t="shared" si="8"/>
        <v>37295</v>
      </c>
      <c r="M24" s="14">
        <f t="shared" si="8"/>
        <v>20774</v>
      </c>
      <c r="N24" s="12">
        <f t="shared" si="7"/>
        <v>1336155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77121</v>
      </c>
      <c r="C25" s="14">
        <v>63427</v>
      </c>
      <c r="D25" s="14">
        <v>60327</v>
      </c>
      <c r="E25" s="14">
        <v>12303</v>
      </c>
      <c r="F25" s="14">
        <v>56885</v>
      </c>
      <c r="G25" s="14">
        <v>91135</v>
      </c>
      <c r="H25" s="14">
        <v>79414</v>
      </c>
      <c r="I25" s="14">
        <v>54348</v>
      </c>
      <c r="J25" s="14">
        <v>47052</v>
      </c>
      <c r="K25" s="14">
        <v>48093</v>
      </c>
      <c r="L25" s="14">
        <v>16143</v>
      </c>
      <c r="M25" s="14">
        <v>7840</v>
      </c>
      <c r="N25" s="12">
        <f t="shared" si="7"/>
        <v>614088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105458</v>
      </c>
      <c r="C26" s="14">
        <v>72617</v>
      </c>
      <c r="D26" s="14">
        <v>67542</v>
      </c>
      <c r="E26" s="14">
        <v>11628</v>
      </c>
      <c r="F26" s="14">
        <v>65013</v>
      </c>
      <c r="G26" s="14">
        <v>95696</v>
      </c>
      <c r="H26" s="14">
        <v>79297</v>
      </c>
      <c r="I26" s="14">
        <v>75231</v>
      </c>
      <c r="J26" s="14">
        <v>51306</v>
      </c>
      <c r="K26" s="14">
        <v>64193</v>
      </c>
      <c r="L26" s="14">
        <v>21152</v>
      </c>
      <c r="M26" s="14">
        <v>12934</v>
      </c>
      <c r="N26" s="12">
        <f t="shared" si="7"/>
        <v>722067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1070736.3710782</v>
      </c>
      <c r="C36" s="61">
        <f aca="true" t="shared" si="11" ref="C36:M36">C37+C38+C39+C40</f>
        <v>760648.718414</v>
      </c>
      <c r="D36" s="61">
        <f t="shared" si="11"/>
        <v>727096.1252543</v>
      </c>
      <c r="E36" s="61">
        <f t="shared" si="11"/>
        <v>165683.4855968</v>
      </c>
      <c r="F36" s="61">
        <f t="shared" si="11"/>
        <v>701107.8958220001</v>
      </c>
      <c r="G36" s="61">
        <f t="shared" si="11"/>
        <v>908472.1962</v>
      </c>
      <c r="H36" s="61">
        <f t="shared" si="11"/>
        <v>969809.5064000001</v>
      </c>
      <c r="I36" s="61">
        <f t="shared" si="11"/>
        <v>824441.5720976</v>
      </c>
      <c r="J36" s="61">
        <f t="shared" si="11"/>
        <v>671366.7339297</v>
      </c>
      <c r="K36" s="61">
        <f t="shared" si="11"/>
        <v>789733.35662432</v>
      </c>
      <c r="L36" s="61">
        <f t="shared" si="11"/>
        <v>384366.17702940997</v>
      </c>
      <c r="M36" s="61">
        <f t="shared" si="11"/>
        <v>219742.95592</v>
      </c>
      <c r="N36" s="61">
        <f>N37+N38+N39+N40</f>
        <v>8193205.094366331</v>
      </c>
    </row>
    <row r="37" spans="1:14" ht="18.75" customHeight="1">
      <c r="A37" s="58" t="s">
        <v>55</v>
      </c>
      <c r="B37" s="55">
        <f aca="true" t="shared" si="12" ref="B37:M37">B29*B7</f>
        <v>1070747.964</v>
      </c>
      <c r="C37" s="55">
        <f t="shared" si="12"/>
        <v>760533.2592</v>
      </c>
      <c r="D37" s="55">
        <f t="shared" si="12"/>
        <v>717002.0728</v>
      </c>
      <c r="E37" s="55">
        <f t="shared" si="12"/>
        <v>165449.6052</v>
      </c>
      <c r="F37" s="55">
        <f t="shared" si="12"/>
        <v>701049.9600000001</v>
      </c>
      <c r="G37" s="55">
        <f t="shared" si="12"/>
        <v>908567.3665</v>
      </c>
      <c r="H37" s="55">
        <f t="shared" si="12"/>
        <v>969673.284</v>
      </c>
      <c r="I37" s="55">
        <f t="shared" si="12"/>
        <v>824337.6672</v>
      </c>
      <c r="J37" s="55">
        <f t="shared" si="12"/>
        <v>671224.5501</v>
      </c>
      <c r="K37" s="55">
        <f t="shared" si="12"/>
        <v>789518.5958</v>
      </c>
      <c r="L37" s="55">
        <f t="shared" si="12"/>
        <v>384248.8393</v>
      </c>
      <c r="M37" s="55">
        <f t="shared" si="12"/>
        <v>219692.9125</v>
      </c>
      <c r="N37" s="57">
        <f>SUM(B37:M37)</f>
        <v>8182046.0766</v>
      </c>
    </row>
    <row r="38" spans="1:14" ht="18.75" customHeight="1">
      <c r="A38" s="58" t="s">
        <v>56</v>
      </c>
      <c r="B38" s="55">
        <f aca="true" t="shared" si="13" ref="B38:M38">B30*B7</f>
        <v>-3268.6729218</v>
      </c>
      <c r="C38" s="55">
        <f t="shared" si="13"/>
        <v>-2277.060786</v>
      </c>
      <c r="D38" s="55">
        <f t="shared" si="13"/>
        <v>-2192.7075457</v>
      </c>
      <c r="E38" s="55">
        <f t="shared" si="13"/>
        <v>-412.3996032</v>
      </c>
      <c r="F38" s="55">
        <f t="shared" si="13"/>
        <v>-2103.464178</v>
      </c>
      <c r="G38" s="55">
        <f t="shared" si="13"/>
        <v>-2757.3303</v>
      </c>
      <c r="H38" s="55">
        <f t="shared" si="13"/>
        <v>-2761.3376</v>
      </c>
      <c r="I38" s="55">
        <f t="shared" si="13"/>
        <v>-2442.6951024</v>
      </c>
      <c r="J38" s="55">
        <f t="shared" si="13"/>
        <v>-1976.4161703</v>
      </c>
      <c r="K38" s="55">
        <f t="shared" si="13"/>
        <v>-2387.47917568</v>
      </c>
      <c r="L38" s="55">
        <f t="shared" si="13"/>
        <v>-1153.82227059</v>
      </c>
      <c r="M38" s="55">
        <f t="shared" si="13"/>
        <v>-668.99658</v>
      </c>
      <c r="N38" s="25">
        <f>SUM(B38:M38)</f>
        <v>-24402.38223367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10125.36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10125.36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-65474</v>
      </c>
      <c r="C42" s="25">
        <f aca="true" t="shared" si="15" ref="C42:M42">+C43+C46+C54+C55</f>
        <v>-66591.2</v>
      </c>
      <c r="D42" s="25">
        <f t="shared" si="15"/>
        <v>-45121.2</v>
      </c>
      <c r="E42" s="25">
        <f t="shared" si="15"/>
        <v>-6118</v>
      </c>
      <c r="F42" s="25">
        <f t="shared" si="15"/>
        <v>-36719.4</v>
      </c>
      <c r="G42" s="25">
        <f t="shared" si="15"/>
        <v>-72929.6</v>
      </c>
      <c r="H42" s="25">
        <f t="shared" si="15"/>
        <v>-90504.6</v>
      </c>
      <c r="I42" s="25">
        <f t="shared" si="15"/>
        <v>-41127.4</v>
      </c>
      <c r="J42" s="25">
        <f t="shared" si="15"/>
        <v>-56635.2</v>
      </c>
      <c r="K42" s="25">
        <f t="shared" si="15"/>
        <v>-42772.8</v>
      </c>
      <c r="L42" s="25">
        <f t="shared" si="15"/>
        <v>-30673.6</v>
      </c>
      <c r="M42" s="25">
        <f t="shared" si="15"/>
        <v>-19904.4</v>
      </c>
      <c r="N42" s="25">
        <f>+N43+N46+N54+N55</f>
        <v>-574571.4</v>
      </c>
    </row>
    <row r="43" spans="1:14" ht="18.75" customHeight="1">
      <c r="A43" s="17" t="s">
        <v>60</v>
      </c>
      <c r="B43" s="26">
        <f>B44+B45</f>
        <v>-65474</v>
      </c>
      <c r="C43" s="26">
        <f>C44+C45</f>
        <v>-66591.2</v>
      </c>
      <c r="D43" s="26">
        <f>D44+D45</f>
        <v>-45121.2</v>
      </c>
      <c r="E43" s="26">
        <f>E44+E45</f>
        <v>-6118</v>
      </c>
      <c r="F43" s="26">
        <f aca="true" t="shared" si="16" ref="F43:M43">F44+F45</f>
        <v>-36719.4</v>
      </c>
      <c r="G43" s="26">
        <f t="shared" si="16"/>
        <v>-72929.6</v>
      </c>
      <c r="H43" s="26">
        <f t="shared" si="16"/>
        <v>-90504.6</v>
      </c>
      <c r="I43" s="26">
        <f t="shared" si="16"/>
        <v>-41127.4</v>
      </c>
      <c r="J43" s="26">
        <f t="shared" si="16"/>
        <v>-56635.2</v>
      </c>
      <c r="K43" s="26">
        <f t="shared" si="16"/>
        <v>-42772.8</v>
      </c>
      <c r="L43" s="26">
        <f t="shared" si="16"/>
        <v>-30673.6</v>
      </c>
      <c r="M43" s="26">
        <f t="shared" si="16"/>
        <v>-19904.4</v>
      </c>
      <c r="N43" s="25">
        <f aca="true" t="shared" si="17" ref="N43:N55">SUM(B43:M43)</f>
        <v>-574571.4</v>
      </c>
    </row>
    <row r="44" spans="1:25" ht="18.75" customHeight="1">
      <c r="A44" s="13" t="s">
        <v>61</v>
      </c>
      <c r="B44" s="20">
        <f>ROUND(-B9*$D$3,2)</f>
        <v>-65474</v>
      </c>
      <c r="C44" s="20">
        <f>ROUND(-C9*$D$3,2)</f>
        <v>-66591.2</v>
      </c>
      <c r="D44" s="20">
        <f>ROUND(-D9*$D$3,2)</f>
        <v>-45121.2</v>
      </c>
      <c r="E44" s="20">
        <f>ROUND(-E9*$D$3,2)</f>
        <v>-6118</v>
      </c>
      <c r="F44" s="20">
        <f aca="true" t="shared" si="18" ref="F44:M44">ROUND(-F9*$D$3,2)</f>
        <v>-36719.4</v>
      </c>
      <c r="G44" s="20">
        <f t="shared" si="18"/>
        <v>-72929.6</v>
      </c>
      <c r="H44" s="20">
        <f t="shared" si="18"/>
        <v>-90504.6</v>
      </c>
      <c r="I44" s="20">
        <f t="shared" si="18"/>
        <v>-41127.4</v>
      </c>
      <c r="J44" s="20">
        <f t="shared" si="18"/>
        <v>-56635.2</v>
      </c>
      <c r="K44" s="20">
        <f t="shared" si="18"/>
        <v>-42772.8</v>
      </c>
      <c r="L44" s="20">
        <f t="shared" si="18"/>
        <v>-30673.6</v>
      </c>
      <c r="M44" s="20">
        <f t="shared" si="18"/>
        <v>-19904.4</v>
      </c>
      <c r="N44" s="47">
        <f t="shared" si="17"/>
        <v>-574571.4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0</v>
      </c>
      <c r="F46" s="26">
        <f t="shared" si="20"/>
        <v>0</v>
      </c>
      <c r="G46" s="26">
        <f t="shared" si="20"/>
        <v>0</v>
      </c>
      <c r="H46" s="26">
        <f t="shared" si="20"/>
        <v>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1005262.3710781999</v>
      </c>
      <c r="C57" s="29">
        <f t="shared" si="21"/>
        <v>694057.518414</v>
      </c>
      <c r="D57" s="29">
        <f t="shared" si="21"/>
        <v>681974.9252543</v>
      </c>
      <c r="E57" s="29">
        <f t="shared" si="21"/>
        <v>159565.4855968</v>
      </c>
      <c r="F57" s="29">
        <f t="shared" si="21"/>
        <v>664388.4958220001</v>
      </c>
      <c r="G57" s="29">
        <f t="shared" si="21"/>
        <v>835542.5962</v>
      </c>
      <c r="H57" s="29">
        <f t="shared" si="21"/>
        <v>879304.9064000001</v>
      </c>
      <c r="I57" s="29">
        <f t="shared" si="21"/>
        <v>783314.1720976</v>
      </c>
      <c r="J57" s="29">
        <f t="shared" si="21"/>
        <v>614731.5339297</v>
      </c>
      <c r="K57" s="29">
        <f t="shared" si="21"/>
        <v>746960.55662432</v>
      </c>
      <c r="L57" s="29">
        <f t="shared" si="21"/>
        <v>353692.57702941</v>
      </c>
      <c r="M57" s="29">
        <f t="shared" si="21"/>
        <v>199838.55592</v>
      </c>
      <c r="N57" s="29">
        <f>SUM(B57:M57)</f>
        <v>7618633.694366331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1005262.37</v>
      </c>
      <c r="C60" s="36">
        <f aca="true" t="shared" si="22" ref="C60:M60">SUM(C61:C74)</f>
        <v>694057.52</v>
      </c>
      <c r="D60" s="36">
        <f t="shared" si="22"/>
        <v>681974.92</v>
      </c>
      <c r="E60" s="36">
        <f t="shared" si="22"/>
        <v>159565.49</v>
      </c>
      <c r="F60" s="36">
        <f t="shared" si="22"/>
        <v>664388.5</v>
      </c>
      <c r="G60" s="36">
        <f t="shared" si="22"/>
        <v>835542.6</v>
      </c>
      <c r="H60" s="36">
        <f t="shared" si="22"/>
        <v>879304.91</v>
      </c>
      <c r="I60" s="36">
        <f t="shared" si="22"/>
        <v>783314.16</v>
      </c>
      <c r="J60" s="36">
        <f t="shared" si="22"/>
        <v>614731.53</v>
      </c>
      <c r="K60" s="36">
        <f t="shared" si="22"/>
        <v>746960.56</v>
      </c>
      <c r="L60" s="36">
        <f t="shared" si="22"/>
        <v>353692.58</v>
      </c>
      <c r="M60" s="36">
        <f t="shared" si="22"/>
        <v>199838.55</v>
      </c>
      <c r="N60" s="29">
        <f>SUM(N61:N74)</f>
        <v>7618633.69</v>
      </c>
    </row>
    <row r="61" spans="1:15" ht="18.75" customHeight="1">
      <c r="A61" s="17" t="s">
        <v>75</v>
      </c>
      <c r="B61" s="36">
        <v>200970.26</v>
      </c>
      <c r="C61" s="36">
        <v>202376.1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403346.36</v>
      </c>
      <c r="O61"/>
    </row>
    <row r="62" spans="1:15" ht="18.75" customHeight="1">
      <c r="A62" s="17" t="s">
        <v>76</v>
      </c>
      <c r="B62" s="36">
        <v>804292.11</v>
      </c>
      <c r="C62" s="36">
        <v>491681.42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1295973.53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681974.92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681974.92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159565.49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159565.49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664388.5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664388.5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835542.6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835542.6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680564.88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680564.88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198740.03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198740.03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783314.16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783314.16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614731.53</v>
      </c>
      <c r="K70" s="35">
        <v>0</v>
      </c>
      <c r="L70" s="35">
        <v>0</v>
      </c>
      <c r="M70" s="35">
        <v>0</v>
      </c>
      <c r="N70" s="29">
        <f t="shared" si="23"/>
        <v>614731.53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746960.56</v>
      </c>
      <c r="L71" s="35">
        <v>0</v>
      </c>
      <c r="M71" s="62"/>
      <c r="N71" s="26">
        <f t="shared" si="23"/>
        <v>746960.56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353692.58</v>
      </c>
      <c r="M72" s="35">
        <v>0</v>
      </c>
      <c r="N72" s="29">
        <f t="shared" si="23"/>
        <v>353692.58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199838.55</v>
      </c>
      <c r="N73" s="26">
        <f t="shared" si="23"/>
        <v>199838.55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2.2620571185322347</v>
      </c>
      <c r="C78" s="45">
        <v>2.2362387849429815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1.9787226191134968</v>
      </c>
      <c r="C79" s="45">
        <v>1.8661758303387823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1.814720757643399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2.52366242607689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2.1191751173437314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1.6803239715677154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1.9771005220225792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1.9328871959215932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1.9198419589075801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2.1623579499086896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2.0674622276031855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2.4546493452803233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2.4048476708071136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2016-10-07T13:39:18Z</dcterms:modified>
  <cp:category/>
  <cp:version/>
  <cp:contentType/>
  <cp:contentStatus/>
</cp:coreProperties>
</file>