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<sst xmlns="http://schemas.openxmlformats.org/spreadsheetml/2006/main" count="135" uniqueCount="135">
  <si>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</si>
  <si>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</si>
  <si>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</si>
  <si>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</si>
  <si>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</si>
  <si>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</si>
  <si>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</si>
  <si>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</si>
  <si>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</si>
  <si>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</si>
  <si>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</si>
  <si>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</si>
  <si>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</si>
  <si>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</si>
  <si>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</si>
  <si>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</si>
  <si>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</si>
  <si>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</si>
  <si>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</si>
  <si>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</si>
  <si>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</si>
  <si>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</si>
  <si>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</si>
  <si>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</si>
  <si>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</si>
  <si>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</si>
  <si>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</si>
  <si>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</si>
  <si>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</si>
  <si>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</si>
  <si>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</si>
  <si>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</si>
  <si>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</si>
  <si>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</si>
  <si>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</si>
  <si>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</si>
  <si>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</si>
  <si>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</si>
  <si>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</si>
  <si>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</si>
  <si>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</si>
  <si>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</si>
  <si>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</si>
  <si>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</si>
  <si>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</si>
  <si>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</si>
  <si>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</si>
  <si>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</si>
  <si>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</si>
  <si>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</si>
  <si>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</si>
  <si>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</si>
  <si>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</si>
  <si>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</si>
  <si>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</si>
  <si>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</si>
  <si>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</si>
  <si>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</si>
  <si>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</si>
  <si>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</si>
  <si>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</si>
  <si>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</si>
  <si>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</si>
  <si>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</si>
  <si>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</si>
  <si>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</si>
  <si>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</si>
  <si>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</si>
  <si>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</si>
  <si>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</si>
  <si>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</si>
  <si>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</si>
  <si>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</si>
  <si>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</si>
  <si>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</si>
  <si>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</si>
  <si>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</si>
  <si>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</si>
  <si>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</si>
  <si>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</si>
  <si>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</si>
  <si>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</si>
  <si>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</si>
  <si>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</si>
  <si>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</si>
  <si>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</si>
  <si>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</si>
  <si>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</si>
  <si>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</si>
  <si>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</si>
  <si>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</si>
  <si>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</si>
  <si>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</si>
  <si>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</si>
  <si>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</si>
  <si>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</si>
  <si>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</si>
  <si>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</si>
  <si>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</si>
  <si>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</si>
  <si>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</si>
  <si>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</si>
  <si>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</si>
  <si>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</si>
  <si>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</si>
  <si>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</si>
  <si>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</si>
  <si>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</si>
  <si>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</si>
  <si>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</si>
  <si>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</si>
  <si>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</si>
  <si>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</si>
  <si>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</si>
  <si>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</si>
  <si>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</si>
  <si>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</si>
  <si>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</si>
  <si>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</si>
  <si>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</si>
  <si>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</si>
  <si>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</si>
  <si>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</si>
  <si>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</si>
  <si>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</si>
  <si>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</si>
  <si>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</si>
  <si>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</si>
  <si>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</si>
  <si>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</si>
  <si>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</si>
  <si>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</si>
  <si>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</si>
  <si>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</si>
  <si>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06/04/17 - VENCIMENTO 18/04/17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</si>
</sst>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598643</v>
      </c>
      <c r="C7" s="9">
        <f t="shared" si="0"/>
        <v>767989</v>
      </c>
      <c r="D7" s="9">
        <f t="shared" si="0"/>
        <v>785818</v>
      </c>
      <c r="E7" s="9">
        <f t="shared" si="0"/>
        <v>533630</v>
      </c>
      <c r="F7" s="9">
        <f t="shared" si="0"/>
        <v>710116</v>
      </c>
      <c r="G7" s="9">
        <f t="shared" si="0"/>
        <v>1207623</v>
      </c>
      <c r="H7" s="9">
        <f t="shared" si="0"/>
        <v>560842</v>
      </c>
      <c r="I7" s="9">
        <f t="shared" si="0"/>
        <v>124915</v>
      </c>
      <c r="J7" s="9">
        <f t="shared" si="0"/>
        <v>332462</v>
      </c>
      <c r="K7" s="9">
        <f t="shared" si="0"/>
        <v>5622038</v>
      </c>
      <c r="L7" s="52"/>
    </row>
    <row r="8" spans="1:11" ht="17.25" customHeight="1">
      <c r="A8" s="10" t="s">
        <v>97</v>
      </c>
      <c r="B8" s="11">
        <f>B9+B12+B16</f>
        <v>296309</v>
      </c>
      <c r="C8" s="11">
        <f aca="true" t="shared" si="1" ref="C8:J8">C9+C12+C16</f>
        <v>390329</v>
      </c>
      <c r="D8" s="11">
        <f t="shared" si="1"/>
        <v>374247</v>
      </c>
      <c r="E8" s="11">
        <f t="shared" si="1"/>
        <v>272122</v>
      </c>
      <c r="F8" s="11">
        <f t="shared" si="1"/>
        <v>351374</v>
      </c>
      <c r="G8" s="11">
        <f t="shared" si="1"/>
        <v>603229</v>
      </c>
      <c r="H8" s="11">
        <f t="shared" si="1"/>
        <v>303829</v>
      </c>
      <c r="I8" s="11">
        <f t="shared" si="1"/>
        <v>57393</v>
      </c>
      <c r="J8" s="11">
        <f t="shared" si="1"/>
        <v>155007</v>
      </c>
      <c r="K8" s="11">
        <f>SUM(B8:J8)</f>
        <v>2803839</v>
      </c>
    </row>
    <row r="9" spans="1:11" ht="17.25" customHeight="1">
      <c r="A9" s="15" t="s">
        <v>16</v>
      </c>
      <c r="B9" s="13">
        <f>+B10+B11</f>
        <v>35352</v>
      </c>
      <c r="C9" s="13">
        <f aca="true" t="shared" si="2" ref="C9:J9">+C10+C11</f>
        <v>48874</v>
      </c>
      <c r="D9" s="13">
        <f t="shared" si="2"/>
        <v>42954</v>
      </c>
      <c r="E9" s="13">
        <f t="shared" si="2"/>
        <v>32955</v>
      </c>
      <c r="F9" s="13">
        <f t="shared" si="2"/>
        <v>36885</v>
      </c>
      <c r="G9" s="13">
        <f t="shared" si="2"/>
        <v>48687</v>
      </c>
      <c r="H9" s="13">
        <f t="shared" si="2"/>
        <v>45084</v>
      </c>
      <c r="I9" s="13">
        <f t="shared" si="2"/>
        <v>8097</v>
      </c>
      <c r="J9" s="13">
        <f t="shared" si="2"/>
        <v>15932</v>
      </c>
      <c r="K9" s="11">
        <f>SUM(B9:J9)</f>
        <v>314820</v>
      </c>
    </row>
    <row r="10" spans="1:11" ht="17.25" customHeight="1">
      <c r="A10" s="29" t="s">
        <v>17</v>
      </c>
      <c r="B10" s="13">
        <v>35352</v>
      </c>
      <c r="C10" s="13">
        <v>48874</v>
      </c>
      <c r="D10" s="13">
        <v>42954</v>
      </c>
      <c r="E10" s="13">
        <v>32955</v>
      </c>
      <c r="F10" s="13">
        <v>36885</v>
      </c>
      <c r="G10" s="13">
        <v>48687</v>
      </c>
      <c r="H10" s="13">
        <v>45084</v>
      </c>
      <c r="I10" s="13">
        <v>8097</v>
      </c>
      <c r="J10" s="13">
        <v>15932</v>
      </c>
      <c r="K10" s="11">
        <f>SUM(B10:J10)</f>
        <v>314820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219248</v>
      </c>
      <c r="C12" s="17">
        <f t="shared" si="3"/>
        <v>290221</v>
      </c>
      <c r="D12" s="17">
        <f t="shared" si="3"/>
        <v>278325</v>
      </c>
      <c r="E12" s="17">
        <f t="shared" si="3"/>
        <v>203567</v>
      </c>
      <c r="F12" s="17">
        <f t="shared" si="3"/>
        <v>258165</v>
      </c>
      <c r="G12" s="17">
        <f t="shared" si="3"/>
        <v>450424</v>
      </c>
      <c r="H12" s="17">
        <f t="shared" si="3"/>
        <v>221545</v>
      </c>
      <c r="I12" s="17">
        <f t="shared" si="3"/>
        <v>40855</v>
      </c>
      <c r="J12" s="17">
        <f t="shared" si="3"/>
        <v>116279</v>
      </c>
      <c r="K12" s="11">
        <f aca="true" t="shared" si="4" ref="K12:K27">SUM(B12:J12)</f>
        <v>2078629</v>
      </c>
    </row>
    <row r="13" spans="1:13" ht="17.25" customHeight="1">
      <c r="A13" s="14" t="s">
        <v>19</v>
      </c>
      <c r="B13" s="13">
        <v>103415</v>
      </c>
      <c r="C13" s="13">
        <v>147401</v>
      </c>
      <c r="D13" s="13">
        <v>145950</v>
      </c>
      <c r="E13" s="13">
        <v>103515</v>
      </c>
      <c r="F13" s="13">
        <v>128866</v>
      </c>
      <c r="G13" s="13">
        <v>211147</v>
      </c>
      <c r="H13" s="13">
        <v>100080</v>
      </c>
      <c r="I13" s="13">
        <v>22602</v>
      </c>
      <c r="J13" s="13">
        <v>60971</v>
      </c>
      <c r="K13" s="11">
        <f t="shared" si="4"/>
        <v>1023947</v>
      </c>
      <c r="L13" s="52"/>
      <c r="M13" s="53"/>
    </row>
    <row r="14" spans="1:12" ht="17.25" customHeight="1">
      <c r="A14" s="14" t="s">
        <v>20</v>
      </c>
      <c r="B14" s="13">
        <v>106242</v>
      </c>
      <c r="C14" s="13">
        <v>127594</v>
      </c>
      <c r="D14" s="13">
        <v>122650</v>
      </c>
      <c r="E14" s="13">
        <v>91146</v>
      </c>
      <c r="F14" s="13">
        <v>120003</v>
      </c>
      <c r="G14" s="13">
        <v>224193</v>
      </c>
      <c r="H14" s="13">
        <v>104364</v>
      </c>
      <c r="I14" s="13">
        <v>15648</v>
      </c>
      <c r="J14" s="13">
        <v>52071</v>
      </c>
      <c r="K14" s="11">
        <f t="shared" si="4"/>
        <v>963911</v>
      </c>
      <c r="L14" s="52"/>
    </row>
    <row r="15" spans="1:11" ht="17.25" customHeight="1">
      <c r="A15" s="14" t="s">
        <v>21</v>
      </c>
      <c r="B15" s="13">
        <v>9591</v>
      </c>
      <c r="C15" s="13">
        <v>15226</v>
      </c>
      <c r="D15" s="13">
        <v>9725</v>
      </c>
      <c r="E15" s="13">
        <v>8906</v>
      </c>
      <c r="F15" s="13">
        <v>9296</v>
      </c>
      <c r="G15" s="13">
        <v>15084</v>
      </c>
      <c r="H15" s="13">
        <v>17101</v>
      </c>
      <c r="I15" s="13">
        <v>2605</v>
      </c>
      <c r="J15" s="13">
        <v>3237</v>
      </c>
      <c r="K15" s="11">
        <f t="shared" si="4"/>
        <v>90771</v>
      </c>
    </row>
    <row r="16" spans="1:11" ht="17.25" customHeight="1">
      <c r="A16" s="15" t="s">
        <v>93</v>
      </c>
      <c r="B16" s="13">
        <f>B17+B18+B19</f>
        <v>41709</v>
      </c>
      <c r="C16" s="13">
        <f aca="true" t="shared" si="5" ref="C16:J16">C17+C18+C19</f>
        <v>51234</v>
      </c>
      <c r="D16" s="13">
        <f t="shared" si="5"/>
        <v>52968</v>
      </c>
      <c r="E16" s="13">
        <f t="shared" si="5"/>
        <v>35600</v>
      </c>
      <c r="F16" s="13">
        <f t="shared" si="5"/>
        <v>56324</v>
      </c>
      <c r="G16" s="13">
        <f t="shared" si="5"/>
        <v>104118</v>
      </c>
      <c r="H16" s="13">
        <f t="shared" si="5"/>
        <v>37200</v>
      </c>
      <c r="I16" s="13">
        <f t="shared" si="5"/>
        <v>8441</v>
      </c>
      <c r="J16" s="13">
        <f t="shared" si="5"/>
        <v>22796</v>
      </c>
      <c r="K16" s="11">
        <f t="shared" si="4"/>
        <v>410390</v>
      </c>
    </row>
    <row r="17" spans="1:11" ht="17.25" customHeight="1">
      <c r="A17" s="14" t="s">
        <v>94</v>
      </c>
      <c r="B17" s="13">
        <v>24382</v>
      </c>
      <c r="C17" s="13">
        <v>32659</v>
      </c>
      <c r="D17" s="13">
        <v>30494</v>
      </c>
      <c r="E17" s="13">
        <v>21553</v>
      </c>
      <c r="F17" s="13">
        <v>34534</v>
      </c>
      <c r="G17" s="13">
        <v>60286</v>
      </c>
      <c r="H17" s="13">
        <v>23300</v>
      </c>
      <c r="I17" s="13">
        <v>5343</v>
      </c>
      <c r="J17" s="13">
        <v>12785</v>
      </c>
      <c r="K17" s="11">
        <f t="shared" si="4"/>
        <v>245336</v>
      </c>
    </row>
    <row r="18" spans="1:11" ht="17.25" customHeight="1">
      <c r="A18" s="14" t="s">
        <v>95</v>
      </c>
      <c r="B18" s="13">
        <v>16322</v>
      </c>
      <c r="C18" s="13">
        <v>17141</v>
      </c>
      <c r="D18" s="13">
        <v>21842</v>
      </c>
      <c r="E18" s="13">
        <v>13297</v>
      </c>
      <c r="F18" s="13">
        <v>20893</v>
      </c>
      <c r="G18" s="13">
        <v>42432</v>
      </c>
      <c r="H18" s="13">
        <v>12443</v>
      </c>
      <c r="I18" s="13">
        <v>2926</v>
      </c>
      <c r="J18" s="13">
        <v>9752</v>
      </c>
      <c r="K18" s="11">
        <f t="shared" si="4"/>
        <v>157048</v>
      </c>
    </row>
    <row r="19" spans="1:11" ht="17.25" customHeight="1">
      <c r="A19" s="14" t="s">
        <v>96</v>
      </c>
      <c r="B19" s="13">
        <v>1005</v>
      </c>
      <c r="C19" s="13">
        <v>1434</v>
      </c>
      <c r="D19" s="13">
        <v>632</v>
      </c>
      <c r="E19" s="13">
        <v>750</v>
      </c>
      <c r="F19" s="13">
        <v>897</v>
      </c>
      <c r="G19" s="13">
        <v>1400</v>
      </c>
      <c r="H19" s="13">
        <v>1457</v>
      </c>
      <c r="I19" s="13">
        <v>172</v>
      </c>
      <c r="J19" s="13">
        <v>259</v>
      </c>
      <c r="K19" s="11">
        <f t="shared" si="4"/>
        <v>8006</v>
      </c>
    </row>
    <row r="20" spans="1:11" ht="17.25" customHeight="1">
      <c r="A20" s="16" t="s">
        <v>22</v>
      </c>
      <c r="B20" s="11">
        <f>+B21+B22+B23</f>
        <v>153207</v>
      </c>
      <c r="C20" s="11">
        <f aca="true" t="shared" si="6" ref="C20:J20">+C21+C22+C23</f>
        <v>173673</v>
      </c>
      <c r="D20" s="11">
        <f t="shared" si="6"/>
        <v>192741</v>
      </c>
      <c r="E20" s="11">
        <f t="shared" si="6"/>
        <v>124359</v>
      </c>
      <c r="F20" s="11">
        <f t="shared" si="6"/>
        <v>189970</v>
      </c>
      <c r="G20" s="11">
        <f t="shared" si="6"/>
        <v>364259</v>
      </c>
      <c r="H20" s="11">
        <f t="shared" si="6"/>
        <v>130902</v>
      </c>
      <c r="I20" s="11">
        <f t="shared" si="6"/>
        <v>30818</v>
      </c>
      <c r="J20" s="11">
        <f t="shared" si="6"/>
        <v>76273</v>
      </c>
      <c r="K20" s="11">
        <f t="shared" si="4"/>
        <v>1436202</v>
      </c>
    </row>
    <row r="21" spans="1:12" ht="17.25" customHeight="1">
      <c r="A21" s="12" t="s">
        <v>23</v>
      </c>
      <c r="B21" s="13">
        <v>80868</v>
      </c>
      <c r="C21" s="13">
        <v>101318</v>
      </c>
      <c r="D21" s="13">
        <v>113568</v>
      </c>
      <c r="E21" s="13">
        <v>71822</v>
      </c>
      <c r="F21" s="13">
        <v>106368</v>
      </c>
      <c r="G21" s="13">
        <v>188708</v>
      </c>
      <c r="H21" s="13">
        <v>71854</v>
      </c>
      <c r="I21" s="13">
        <v>19035</v>
      </c>
      <c r="J21" s="13">
        <v>44164</v>
      </c>
      <c r="K21" s="11">
        <f t="shared" si="4"/>
        <v>797705</v>
      </c>
      <c r="L21" s="52"/>
    </row>
    <row r="22" spans="1:12" ht="17.25" customHeight="1">
      <c r="A22" s="12" t="s">
        <v>24</v>
      </c>
      <c r="B22" s="13">
        <v>68240</v>
      </c>
      <c r="C22" s="13">
        <v>67535</v>
      </c>
      <c r="D22" s="13">
        <v>75206</v>
      </c>
      <c r="E22" s="13">
        <v>49653</v>
      </c>
      <c r="F22" s="13">
        <v>80006</v>
      </c>
      <c r="G22" s="13">
        <v>168550</v>
      </c>
      <c r="H22" s="13">
        <v>53839</v>
      </c>
      <c r="I22" s="13">
        <v>10927</v>
      </c>
      <c r="J22" s="13">
        <v>30791</v>
      </c>
      <c r="K22" s="11">
        <f t="shared" si="4"/>
        <v>604747</v>
      </c>
      <c r="L22" s="52"/>
    </row>
    <row r="23" spans="1:11" ht="17.25" customHeight="1">
      <c r="A23" s="12" t="s">
        <v>25</v>
      </c>
      <c r="B23" s="13">
        <v>4099</v>
      </c>
      <c r="C23" s="13">
        <v>4820</v>
      </c>
      <c r="D23" s="13">
        <v>3967</v>
      </c>
      <c r="E23" s="13">
        <v>2884</v>
      </c>
      <c r="F23" s="13">
        <v>3596</v>
      </c>
      <c r="G23" s="13">
        <v>7001</v>
      </c>
      <c r="H23" s="13">
        <v>5209</v>
      </c>
      <c r="I23" s="13">
        <v>856</v>
      </c>
      <c r="J23" s="13">
        <v>1318</v>
      </c>
      <c r="K23" s="11">
        <f t="shared" si="4"/>
        <v>33750</v>
      </c>
    </row>
    <row r="24" spans="1:11" ht="17.25" customHeight="1">
      <c r="A24" s="16" t="s">
        <v>26</v>
      </c>
      <c r="B24" s="13">
        <f>+B25+B26</f>
        <v>149127</v>
      </c>
      <c r="C24" s="13">
        <f aca="true" t="shared" si="7" ref="C24:J24">+C25+C26</f>
        <v>203987</v>
      </c>
      <c r="D24" s="13">
        <f t="shared" si="7"/>
        <v>218830</v>
      </c>
      <c r="E24" s="13">
        <f t="shared" si="7"/>
        <v>137149</v>
      </c>
      <c r="F24" s="13">
        <f t="shared" si="7"/>
        <v>168772</v>
      </c>
      <c r="G24" s="13">
        <f t="shared" si="7"/>
        <v>240135</v>
      </c>
      <c r="H24" s="13">
        <f t="shared" si="7"/>
        <v>117588</v>
      </c>
      <c r="I24" s="13">
        <f t="shared" si="7"/>
        <v>36704</v>
      </c>
      <c r="J24" s="13">
        <f t="shared" si="7"/>
        <v>101182</v>
      </c>
      <c r="K24" s="11">
        <f t="shared" si="4"/>
        <v>1373474</v>
      </c>
    </row>
    <row r="25" spans="1:12" ht="17.25" customHeight="1">
      <c r="A25" s="12" t="s">
        <v>115</v>
      </c>
      <c r="B25" s="13">
        <v>63902</v>
      </c>
      <c r="C25" s="13">
        <v>96469</v>
      </c>
      <c r="D25" s="13">
        <v>112227</v>
      </c>
      <c r="E25" s="13">
        <v>69203</v>
      </c>
      <c r="F25" s="13">
        <v>79883</v>
      </c>
      <c r="G25" s="13">
        <v>106646</v>
      </c>
      <c r="H25" s="13">
        <v>52655</v>
      </c>
      <c r="I25" s="13">
        <v>20332</v>
      </c>
      <c r="J25" s="13">
        <v>48734</v>
      </c>
      <c r="K25" s="11">
        <f t="shared" si="4"/>
        <v>650051</v>
      </c>
      <c r="L25" s="52"/>
    </row>
    <row r="26" spans="1:12" ht="17.25" customHeight="1">
      <c r="A26" s="12" t="s">
        <v>116</v>
      </c>
      <c r="B26" s="13">
        <v>85225</v>
      </c>
      <c r="C26" s="13">
        <v>107518</v>
      </c>
      <c r="D26" s="13">
        <v>106603</v>
      </c>
      <c r="E26" s="13">
        <v>67946</v>
      </c>
      <c r="F26" s="13">
        <v>88889</v>
      </c>
      <c r="G26" s="13">
        <v>133489</v>
      </c>
      <c r="H26" s="13">
        <v>64933</v>
      </c>
      <c r="I26" s="13">
        <v>16372</v>
      </c>
      <c r="J26" s="13">
        <v>52448</v>
      </c>
      <c r="K26" s="11">
        <f t="shared" si="4"/>
        <v>723423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8523</v>
      </c>
      <c r="I27" s="11">
        <v>0</v>
      </c>
      <c r="J27" s="11">
        <v>0</v>
      </c>
      <c r="K27" s="11">
        <f t="shared" si="4"/>
        <v>8523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8127.14</v>
      </c>
      <c r="I35" s="19">
        <v>0</v>
      </c>
      <c r="J35" s="19">
        <v>0</v>
      </c>
      <c r="K35" s="23">
        <f>SUM(B35:J35)</f>
        <v>8127.14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1683194.2899999998</v>
      </c>
      <c r="C47" s="22">
        <f aca="true" t="shared" si="12" ref="C47:H47">+C48+C57</f>
        <v>2412775.1200000006</v>
      </c>
      <c r="D47" s="22">
        <f t="shared" si="12"/>
        <v>2777876.92</v>
      </c>
      <c r="E47" s="22">
        <f t="shared" si="12"/>
        <v>1611598.15</v>
      </c>
      <c r="F47" s="22">
        <f t="shared" si="12"/>
        <v>2117079.03</v>
      </c>
      <c r="G47" s="22">
        <f t="shared" si="12"/>
        <v>3033752.64</v>
      </c>
      <c r="H47" s="22">
        <f t="shared" si="12"/>
        <v>1627658.7599999998</v>
      </c>
      <c r="I47" s="22">
        <f>+I48+I57</f>
        <v>632048.86</v>
      </c>
      <c r="J47" s="22">
        <f>+J48+J57</f>
        <v>1012820.47</v>
      </c>
      <c r="K47" s="22">
        <f>SUM(B47:J47)</f>
        <v>16908804.24</v>
      </c>
    </row>
    <row r="48" spans="1:11" ht="17.25" customHeight="1">
      <c r="A48" s="16" t="s">
        <v>108</v>
      </c>
      <c r="B48" s="23">
        <f>SUM(B49:B56)</f>
        <v>1664487.9</v>
      </c>
      <c r="C48" s="23">
        <f aca="true" t="shared" si="13" ref="C48:J48">SUM(C49:C56)</f>
        <v>2389299.9000000004</v>
      </c>
      <c r="D48" s="23">
        <f t="shared" si="13"/>
        <v>2752505.34</v>
      </c>
      <c r="E48" s="23">
        <f t="shared" si="13"/>
        <v>1589244.0999999999</v>
      </c>
      <c r="F48" s="23">
        <f t="shared" si="13"/>
        <v>2093661.66</v>
      </c>
      <c r="G48" s="23">
        <f t="shared" si="13"/>
        <v>3004267.3200000003</v>
      </c>
      <c r="H48" s="23">
        <f t="shared" si="13"/>
        <v>1607718.0899999999</v>
      </c>
      <c r="I48" s="23">
        <f t="shared" si="13"/>
        <v>632048.86</v>
      </c>
      <c r="J48" s="23">
        <f t="shared" si="13"/>
        <v>998838.38</v>
      </c>
      <c r="K48" s="23">
        <f aca="true" t="shared" si="14" ref="K48:K57">SUM(B48:J48)</f>
        <v>16732071.55</v>
      </c>
    </row>
    <row r="49" spans="1:11" ht="17.25" customHeight="1">
      <c r="A49" s="34" t="s">
        <v>43</v>
      </c>
      <c r="B49" s="23">
        <f aca="true" t="shared" si="15" ref="B49:H49">ROUND(B30*B7,2)</f>
        <v>1663269.71</v>
      </c>
      <c r="C49" s="23">
        <f t="shared" si="15"/>
        <v>2381994.68</v>
      </c>
      <c r="D49" s="23">
        <f t="shared" si="15"/>
        <v>2750048.67</v>
      </c>
      <c r="E49" s="23">
        <f t="shared" si="15"/>
        <v>1588242.97</v>
      </c>
      <c r="F49" s="23">
        <f t="shared" si="15"/>
        <v>2091717.69</v>
      </c>
      <c r="G49" s="23">
        <f t="shared" si="15"/>
        <v>3001546.97</v>
      </c>
      <c r="H49" s="23">
        <f t="shared" si="15"/>
        <v>1598455.78</v>
      </c>
      <c r="I49" s="23">
        <f>ROUND(I30*I7,2)</f>
        <v>630983.14</v>
      </c>
      <c r="J49" s="23">
        <f>ROUND(J30*J7,2)</f>
        <v>996621.34</v>
      </c>
      <c r="K49" s="23">
        <f t="shared" si="14"/>
        <v>16702880.950000001</v>
      </c>
    </row>
    <row r="50" spans="1:11" ht="17.25" customHeight="1">
      <c r="A50" s="34" t="s">
        <v>44</v>
      </c>
      <c r="B50" s="19">
        <v>0</v>
      </c>
      <c r="C50" s="23">
        <f>ROUND(C31*C7,2)</f>
        <v>5294.65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5294.65</v>
      </c>
    </row>
    <row r="51" spans="1:11" ht="17.25" customHeight="1">
      <c r="A51" s="66" t="s">
        <v>104</v>
      </c>
      <c r="B51" s="67">
        <f aca="true" t="shared" si="16" ref="B51:H51">ROUND(B32*B7,2)</f>
        <v>-2873.49</v>
      </c>
      <c r="C51" s="67">
        <f t="shared" si="16"/>
        <v>-3763.15</v>
      </c>
      <c r="D51" s="67">
        <f t="shared" si="16"/>
        <v>-3929.09</v>
      </c>
      <c r="E51" s="67">
        <f t="shared" si="16"/>
        <v>-2444.27</v>
      </c>
      <c r="F51" s="67">
        <f t="shared" si="16"/>
        <v>-3337.55</v>
      </c>
      <c r="G51" s="67">
        <f t="shared" si="16"/>
        <v>-4709.73</v>
      </c>
      <c r="H51" s="67">
        <f t="shared" si="16"/>
        <v>-2579.87</v>
      </c>
      <c r="I51" s="19">
        <v>0</v>
      </c>
      <c r="J51" s="19">
        <v>0</v>
      </c>
      <c r="K51" s="67">
        <f>SUM(B51:J51)</f>
        <v>-23637.149999999998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8127.14</v>
      </c>
      <c r="I53" s="31">
        <f>+I35</f>
        <v>0</v>
      </c>
      <c r="J53" s="31">
        <f>+J35</f>
        <v>0</v>
      </c>
      <c r="K53" s="23">
        <f t="shared" si="14"/>
        <v>8127.14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18706.39</v>
      </c>
      <c r="C57" s="36">
        <v>23475.22</v>
      </c>
      <c r="D57" s="36">
        <v>25371.58</v>
      </c>
      <c r="E57" s="36">
        <v>22354.05</v>
      </c>
      <c r="F57" s="36">
        <v>23417.37</v>
      </c>
      <c r="G57" s="36">
        <v>29485.32</v>
      </c>
      <c r="H57" s="36">
        <v>19940.67</v>
      </c>
      <c r="I57" s="19">
        <v>0</v>
      </c>
      <c r="J57" s="36">
        <v>13982.09</v>
      </c>
      <c r="K57" s="36">
        <f t="shared" si="14"/>
        <v>176732.68999999997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-457184.82</v>
      </c>
      <c r="C61" s="35">
        <f t="shared" si="17"/>
        <v>-215942.51</v>
      </c>
      <c r="D61" s="35">
        <f t="shared" si="17"/>
        <v>-306060.63000000006</v>
      </c>
      <c r="E61" s="35">
        <f t="shared" si="17"/>
        <v>-527973.14</v>
      </c>
      <c r="F61" s="35">
        <f t="shared" si="17"/>
        <v>-545539.6799999999</v>
      </c>
      <c r="G61" s="35">
        <f t="shared" si="17"/>
        <v>-505412.77</v>
      </c>
      <c r="H61" s="35">
        <f t="shared" si="17"/>
        <v>-188024.76</v>
      </c>
      <c r="I61" s="35">
        <f t="shared" si="17"/>
        <v>-98992.70999999999</v>
      </c>
      <c r="J61" s="35">
        <f t="shared" si="17"/>
        <v>-72648.81999999999</v>
      </c>
      <c r="K61" s="35">
        <f>SUM(B61:J61)</f>
        <v>-2917779.8399999994</v>
      </c>
    </row>
    <row r="62" spans="1:11" ht="18.75" customHeight="1">
      <c r="A62" s="16" t="s">
        <v>74</v>
      </c>
      <c r="B62" s="35">
        <f aca="true" t="shared" si="18" ref="B62:J62">B63+B64+B65+B66+B67+B68</f>
        <v>-440255.38</v>
      </c>
      <c r="C62" s="35">
        <f t="shared" si="18"/>
        <v>-191289.77000000002</v>
      </c>
      <c r="D62" s="35">
        <f t="shared" si="18"/>
        <v>-280718.48000000004</v>
      </c>
      <c r="E62" s="35">
        <f t="shared" si="18"/>
        <v>-511680.92000000004</v>
      </c>
      <c r="F62" s="35">
        <f t="shared" si="18"/>
        <v>-522757.45999999996</v>
      </c>
      <c r="G62" s="35">
        <f t="shared" si="18"/>
        <v>-470289.51</v>
      </c>
      <c r="H62" s="35">
        <f t="shared" si="18"/>
        <v>-171319.2</v>
      </c>
      <c r="I62" s="35">
        <f t="shared" si="18"/>
        <v>-30768.6</v>
      </c>
      <c r="J62" s="35">
        <f t="shared" si="18"/>
        <v>-60541.6</v>
      </c>
      <c r="K62" s="35">
        <f aca="true" t="shared" si="19" ref="K62:K91">SUM(B62:J62)</f>
        <v>-2679620.920000001</v>
      </c>
    </row>
    <row r="63" spans="1:11" ht="18.75" customHeight="1">
      <c r="A63" s="12" t="s">
        <v>75</v>
      </c>
      <c r="B63" s="35">
        <f>-ROUND(B9*$D$3,2)</f>
        <v>-134337.6</v>
      </c>
      <c r="C63" s="35">
        <f aca="true" t="shared" si="20" ref="C63:J63">-ROUND(C9*$D$3,2)</f>
        <v>-185721.2</v>
      </c>
      <c r="D63" s="35">
        <f t="shared" si="20"/>
        <v>-163225.2</v>
      </c>
      <c r="E63" s="35">
        <f t="shared" si="20"/>
        <v>-125229</v>
      </c>
      <c r="F63" s="35">
        <f t="shared" si="20"/>
        <v>-140163</v>
      </c>
      <c r="G63" s="35">
        <f t="shared" si="20"/>
        <v>-185010.6</v>
      </c>
      <c r="H63" s="35">
        <f t="shared" si="20"/>
        <v>-171319.2</v>
      </c>
      <c r="I63" s="35">
        <f t="shared" si="20"/>
        <v>-30768.6</v>
      </c>
      <c r="J63" s="35">
        <f t="shared" si="20"/>
        <v>-60541.6</v>
      </c>
      <c r="K63" s="35">
        <f t="shared" si="19"/>
        <v>-1196316.0000000002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-2861.4</v>
      </c>
      <c r="C65" s="35">
        <v>-201.4</v>
      </c>
      <c r="D65" s="35">
        <v>-406.6</v>
      </c>
      <c r="E65" s="35">
        <v>-2333.2</v>
      </c>
      <c r="F65" s="35">
        <v>-1387</v>
      </c>
      <c r="G65" s="35">
        <v>-1075.4</v>
      </c>
      <c r="H65" s="19">
        <v>0</v>
      </c>
      <c r="I65" s="19">
        <v>0</v>
      </c>
      <c r="J65" s="19">
        <v>0</v>
      </c>
      <c r="K65" s="35">
        <f t="shared" si="19"/>
        <v>-8265</v>
      </c>
    </row>
    <row r="66" spans="1:11" ht="18.75" customHeight="1">
      <c r="A66" s="12" t="s">
        <v>105</v>
      </c>
      <c r="B66" s="35">
        <v>-7638</v>
      </c>
      <c r="C66" s="35">
        <v>-1482</v>
      </c>
      <c r="D66" s="35">
        <v>-3389.6</v>
      </c>
      <c r="E66" s="35">
        <v>-3739.2</v>
      </c>
      <c r="F66" s="35">
        <v>-2652.4</v>
      </c>
      <c r="G66" s="35">
        <v>-1995</v>
      </c>
      <c r="H66" s="19">
        <v>0</v>
      </c>
      <c r="I66" s="19">
        <v>0</v>
      </c>
      <c r="J66" s="19">
        <v>0</v>
      </c>
      <c r="K66" s="35">
        <f t="shared" si="19"/>
        <v>-20896.2</v>
      </c>
    </row>
    <row r="67" spans="1:11" ht="18.75" customHeight="1">
      <c r="A67" s="12" t="s">
        <v>52</v>
      </c>
      <c r="B67" s="35">
        <v>-295418.38</v>
      </c>
      <c r="C67" s="35">
        <v>-3885.17</v>
      </c>
      <c r="D67" s="35">
        <v>-113697.08</v>
      </c>
      <c r="E67" s="35">
        <v>-380379.52</v>
      </c>
      <c r="F67" s="35">
        <v>-378555.06</v>
      </c>
      <c r="G67" s="35">
        <v>-282208.51</v>
      </c>
      <c r="H67" s="19">
        <v>0</v>
      </c>
      <c r="I67" s="19">
        <v>0</v>
      </c>
      <c r="J67" s="19">
        <v>0</v>
      </c>
      <c r="K67" s="35">
        <f t="shared" si="19"/>
        <v>-1454143.72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-16929.44</v>
      </c>
      <c r="C69" s="67">
        <f t="shared" si="21"/>
        <v>-24652.74</v>
      </c>
      <c r="D69" s="67">
        <f t="shared" si="21"/>
        <v>-25342.149999999998</v>
      </c>
      <c r="E69" s="67">
        <f t="shared" si="21"/>
        <v>-16292.22</v>
      </c>
      <c r="F69" s="67">
        <f t="shared" si="21"/>
        <v>-22782.22</v>
      </c>
      <c r="G69" s="67">
        <f t="shared" si="21"/>
        <v>-35123.26</v>
      </c>
      <c r="H69" s="67">
        <f t="shared" si="21"/>
        <v>-16705.56</v>
      </c>
      <c r="I69" s="67">
        <f t="shared" si="21"/>
        <v>-68224.11</v>
      </c>
      <c r="J69" s="67">
        <f t="shared" si="21"/>
        <v>-12107.22</v>
      </c>
      <c r="K69" s="67">
        <f t="shared" si="19"/>
        <v>-238158.92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-16929.44</v>
      </c>
      <c r="C74" s="35">
        <v>-24576.11</v>
      </c>
      <c r="D74" s="35">
        <v>-23232.78</v>
      </c>
      <c r="E74" s="35">
        <v>-16292.22</v>
      </c>
      <c r="F74" s="35">
        <v>-22388.89</v>
      </c>
      <c r="G74" s="35">
        <v>-34117.22</v>
      </c>
      <c r="H74" s="35">
        <v>-16705.56</v>
      </c>
      <c r="I74" s="35">
        <v>-5872.78</v>
      </c>
      <c r="J74" s="35">
        <v>-12107.22</v>
      </c>
      <c r="K74" s="67">
        <f t="shared" si="19"/>
        <v>-172222.22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-1000</v>
      </c>
      <c r="H84" s="19">
        <v>0</v>
      </c>
      <c r="I84" s="19">
        <v>0</v>
      </c>
      <c r="J84" s="19">
        <v>0</v>
      </c>
      <c r="K84" s="67">
        <f t="shared" si="19"/>
        <v>-2000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1226009.47</v>
      </c>
      <c r="C104" s="24">
        <f t="shared" si="22"/>
        <v>2196832.6100000003</v>
      </c>
      <c r="D104" s="24">
        <f t="shared" si="22"/>
        <v>2471816.29</v>
      </c>
      <c r="E104" s="24">
        <f t="shared" si="22"/>
        <v>1083625.0099999998</v>
      </c>
      <c r="F104" s="24">
        <f t="shared" si="22"/>
        <v>1571539.35</v>
      </c>
      <c r="G104" s="24">
        <f t="shared" si="22"/>
        <v>2528339.8700000006</v>
      </c>
      <c r="H104" s="24">
        <f t="shared" si="22"/>
        <v>1439633.9999999998</v>
      </c>
      <c r="I104" s="24">
        <f>+I105+I106</f>
        <v>533056.15</v>
      </c>
      <c r="J104" s="24">
        <f>+J105+J106</f>
        <v>940171.65</v>
      </c>
      <c r="K104" s="48">
        <f>SUM(B104:J104)</f>
        <v>13991024.400000002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1207303.08</v>
      </c>
      <c r="C105" s="24">
        <f t="shared" si="23"/>
        <v>2173357.39</v>
      </c>
      <c r="D105" s="24">
        <f t="shared" si="23"/>
        <v>2446444.71</v>
      </c>
      <c r="E105" s="24">
        <f t="shared" si="23"/>
        <v>1061270.9599999997</v>
      </c>
      <c r="F105" s="24">
        <f t="shared" si="23"/>
        <v>1548121.98</v>
      </c>
      <c r="G105" s="24">
        <f t="shared" si="23"/>
        <v>2498854.5500000007</v>
      </c>
      <c r="H105" s="24">
        <f t="shared" si="23"/>
        <v>1419693.3299999998</v>
      </c>
      <c r="I105" s="24">
        <f t="shared" si="23"/>
        <v>533056.15</v>
      </c>
      <c r="J105" s="24">
        <f t="shared" si="23"/>
        <v>926189.56</v>
      </c>
      <c r="K105" s="48">
        <f>SUM(B105:J105)</f>
        <v>13814291.71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18706.39</v>
      </c>
      <c r="C106" s="24">
        <f t="shared" si="24"/>
        <v>23475.22</v>
      </c>
      <c r="D106" s="24">
        <f t="shared" si="24"/>
        <v>25371.58</v>
      </c>
      <c r="E106" s="24">
        <f t="shared" si="24"/>
        <v>22354.05</v>
      </c>
      <c r="F106" s="24">
        <f t="shared" si="24"/>
        <v>23417.37</v>
      </c>
      <c r="G106" s="24">
        <f t="shared" si="24"/>
        <v>29485.32</v>
      </c>
      <c r="H106" s="24">
        <f t="shared" si="24"/>
        <v>19940.67</v>
      </c>
      <c r="I106" s="19">
        <f t="shared" si="24"/>
        <v>0</v>
      </c>
      <c r="J106" s="24">
        <f t="shared" si="24"/>
        <v>13982.09</v>
      </c>
      <c r="K106" s="48">
        <f>SUM(B106:J106)</f>
        <v>176732.68999999997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13991024.4</v>
      </c>
      <c r="L112" s="54"/>
    </row>
    <row r="113" spans="1:11" ht="18.75" customHeight="1">
      <c r="A113" s="26" t="s">
        <v>70</v>
      </c>
      <c r="B113" s="27">
        <v>159747.16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159747.16</v>
      </c>
    </row>
    <row r="114" spans="1:11" ht="18.75" customHeight="1">
      <c r="A114" s="26" t="s">
        <v>71</v>
      </c>
      <c r="B114" s="27">
        <v>1066262.31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1066262.31</v>
      </c>
    </row>
    <row r="115" spans="1:11" ht="18.75" customHeight="1">
      <c r="A115" s="26" t="s">
        <v>72</v>
      </c>
      <c r="B115" s="40">
        <v>0</v>
      </c>
      <c r="C115" s="27">
        <f>+C104</f>
        <v>2196832.6100000003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2196832.6100000003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2471816.29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2471816.29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975262.5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975262.5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108362.51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108362.51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331528.69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331528.69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613669.72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613669.72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72113.27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72113.27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554227.67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554227.67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744802.54</v>
      </c>
      <c r="H123" s="40">
        <v>0</v>
      </c>
      <c r="I123" s="40">
        <v>0</v>
      </c>
      <c r="J123" s="40">
        <v>0</v>
      </c>
      <c r="K123" s="41">
        <f t="shared" si="25"/>
        <v>744802.54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59233.71</v>
      </c>
      <c r="H124" s="40">
        <v>0</v>
      </c>
      <c r="I124" s="40">
        <v>0</v>
      </c>
      <c r="J124" s="40">
        <v>0</v>
      </c>
      <c r="K124" s="41">
        <f t="shared" si="25"/>
        <v>59233.71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355828.61</v>
      </c>
      <c r="H125" s="40">
        <v>0</v>
      </c>
      <c r="I125" s="40">
        <v>0</v>
      </c>
      <c r="J125" s="40">
        <v>0</v>
      </c>
      <c r="K125" s="41">
        <f t="shared" si="25"/>
        <v>355828.61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365182.48</v>
      </c>
      <c r="H126" s="40">
        <v>0</v>
      </c>
      <c r="I126" s="40">
        <v>0</v>
      </c>
      <c r="J126" s="40">
        <v>0</v>
      </c>
      <c r="K126" s="41">
        <f t="shared" si="25"/>
        <v>365182.48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1003292.52</v>
      </c>
      <c r="H127" s="40">
        <v>0</v>
      </c>
      <c r="I127" s="40">
        <v>0</v>
      </c>
      <c r="J127" s="40">
        <v>0</v>
      </c>
      <c r="K127" s="41">
        <f t="shared" si="25"/>
        <v>1003292.52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522582.37</v>
      </c>
      <c r="I128" s="40">
        <v>0</v>
      </c>
      <c r="J128" s="40">
        <v>0</v>
      </c>
      <c r="K128" s="41">
        <f t="shared" si="25"/>
        <v>522582.37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917051.64</v>
      </c>
      <c r="I129" s="40">
        <v>0</v>
      </c>
      <c r="J129" s="40">
        <v>0</v>
      </c>
      <c r="K129" s="41">
        <f t="shared" si="25"/>
        <v>917051.64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533056.15</v>
      </c>
      <c r="J130" s="40">
        <v>0</v>
      </c>
      <c r="K130" s="41">
        <f t="shared" si="25"/>
        <v>533056.15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940171.65</v>
      </c>
      <c r="K131" s="44">
        <f t="shared" si="25"/>
        <v>940171.65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2017-04-17T18:34:04Z</dcterms:modified>
  <cp:category/>
  <cp:version/>
  <cp:contentType/>
  <cp:contentStatus/>
</cp:coreProperties>
</file>