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<sst xmlns="http://schemas.openxmlformats.org/spreadsheetml/2006/main" count="139" uniqueCount="139">
  <si>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</si>
  <si>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</si>
  <si>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</si>
  <si>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</si>
  <si>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</si>
  <si>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</si>
  <si>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</si>
  <si>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</si>
  <si>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</si>
  <si>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</si>
  <si>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</si>
  <si>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</si>
  <si>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</si>
  <si>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</si>
  <si>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</si>
  <si>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</si>
  <si>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</si>
  <si>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</si>
  <si>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</si>
  <si>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</si>
  <si>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</si>
  <si>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</si>
  <si>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</si>
  <si>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</si>
  <si>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</si>
  <si>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</si>
  <si>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</si>
  <si>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</si>
  <si>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</si>
  <si>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</si>
  <si>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</si>
  <si>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</si>
  <si>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</si>
  <si>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</si>
  <si>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</si>
  <si>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</si>
  <si>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</si>
  <si>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</si>
  <si>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</si>
  <si>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</si>
  <si>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</si>
  <si>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</si>
  <si>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</si>
  <si>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</si>
  <si>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</si>
  <si>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</si>
  <si>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</si>
  <si>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</si>
  <si>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</si>
  <si>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</si>
  <si>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</si>
  <si>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</si>
  <si>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</si>
  <si>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</si>
  <si>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</si>
  <si>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</si>
  <si>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</si>
  <si>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</si>
  <si>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</si>
  <si>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</si>
  <si>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</si>
  <si>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</si>
  <si>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</si>
  <si>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</si>
  <si>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</si>
  <si>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</si>
  <si>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</si>
  <si>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</si>
  <si>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</si>
  <si>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</si>
  <si>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</si>
  <si>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</si>
  <si>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</si>
  <si>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</si>
  <si>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</si>
  <si>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</si>
  <si>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</si>
  <si>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</si>
  <si>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</si>
  <si>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</si>
  <si>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</si>
  <si>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</si>
  <si>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</si>
  <si>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</si>
  <si>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</si>
  <si>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</si>
  <si>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</si>
  <si>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</si>
  <si>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</si>
  <si>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</si>
  <si>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</si>
  <si>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</si>
  <si>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</si>
  <si>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</si>
  <si>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</si>
  <si>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</si>
  <si>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</si>
  <si>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</si>
  <si>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</si>
  <si>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</si>
  <si>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</si>
  <si>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</si>
  <si>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</si>
  <si>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</si>
  <si>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</si>
  <si>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</si>
  <si>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</si>
  <si>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</si>
  <si>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</si>
  <si>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</si>
  <si>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</si>
  <si>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</si>
  <si>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</si>
  <si>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</si>
  <si>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</si>
  <si>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</si>
  <si>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</si>
  <si>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</si>
  <si>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</si>
  <si>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</si>
  <si>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</si>
  <si>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</si>
  <si>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</si>
  <si>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</si>
  <si>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</si>
  <si>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</si>
  <si>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</si>
  <si>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</si>
  <si>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</si>
  <si>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</si>
  <si>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</si>
  <si>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</si>
  <si>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</si>
  <si>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03/08/17 - VENCIMENTO 10/08/17</t>
  </si>
  <si>
    <t>6.2.31. Ajuste de Remuneração Previsto Contratualmente ¹</t>
  </si>
  <si>
    <t>Notas:</t>
  </si>
  <si>
    <t>¹ Ajuste de remuneração previsto contratualmente, período de 26/06 a 24/07/17, parcela 5/20.</t>
  </si>
  <si>
    <t>6.3. Revisão de Remuneração pelo Transporte Coletivo ²</t>
  </si>
  <si>
    <t>² Pagamento de combustível não fóssil de julho/17.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</si>
</sst>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21">
      <selection activeCell="B53" sqref="B5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573894</v>
      </c>
      <c r="C7" s="9">
        <f t="shared" si="0"/>
        <v>741857</v>
      </c>
      <c r="D7" s="9">
        <f t="shared" si="0"/>
        <v>759811</v>
      </c>
      <c r="E7" s="9">
        <f t="shared" si="0"/>
        <v>522878</v>
      </c>
      <c r="F7" s="9">
        <f t="shared" si="0"/>
        <v>710535</v>
      </c>
      <c r="G7" s="9">
        <f t="shared" si="0"/>
        <v>1187610</v>
      </c>
      <c r="H7" s="9">
        <f t="shared" si="0"/>
        <v>545930</v>
      </c>
      <c r="I7" s="9">
        <f t="shared" si="0"/>
        <v>117804</v>
      </c>
      <c r="J7" s="9">
        <f t="shared" si="0"/>
        <v>316716</v>
      </c>
      <c r="K7" s="9">
        <f t="shared" si="0"/>
        <v>5477035</v>
      </c>
      <c r="L7" s="51"/>
    </row>
    <row r="8" spans="1:11" ht="17.25" customHeight="1">
      <c r="A8" s="10" t="s">
        <v>97</v>
      </c>
      <c r="B8" s="11">
        <f>B9+B12+B16</f>
        <v>279137</v>
      </c>
      <c r="C8" s="11">
        <f aca="true" t="shared" si="1" ref="C8:J8">C9+C12+C16</f>
        <v>370962</v>
      </c>
      <c r="D8" s="11">
        <f t="shared" si="1"/>
        <v>351628</v>
      </c>
      <c r="E8" s="11">
        <f t="shared" si="1"/>
        <v>260816</v>
      </c>
      <c r="F8" s="11">
        <f t="shared" si="1"/>
        <v>339806</v>
      </c>
      <c r="G8" s="11">
        <f t="shared" si="1"/>
        <v>569076</v>
      </c>
      <c r="H8" s="11">
        <f t="shared" si="1"/>
        <v>288914</v>
      </c>
      <c r="I8" s="11">
        <f t="shared" si="1"/>
        <v>53199</v>
      </c>
      <c r="J8" s="11">
        <f t="shared" si="1"/>
        <v>144835</v>
      </c>
      <c r="K8" s="11">
        <f>SUM(B8:J8)</f>
        <v>2658373</v>
      </c>
    </row>
    <row r="9" spans="1:11" ht="17.25" customHeight="1">
      <c r="A9" s="15" t="s">
        <v>16</v>
      </c>
      <c r="B9" s="13">
        <f>+B10+B11</f>
        <v>32208</v>
      </c>
      <c r="C9" s="13">
        <f aca="true" t="shared" si="2" ref="C9:J9">+C10+C11</f>
        <v>45342</v>
      </c>
      <c r="D9" s="13">
        <f t="shared" si="2"/>
        <v>37737</v>
      </c>
      <c r="E9" s="13">
        <f t="shared" si="2"/>
        <v>30852</v>
      </c>
      <c r="F9" s="13">
        <f t="shared" si="2"/>
        <v>34924</v>
      </c>
      <c r="G9" s="13">
        <f t="shared" si="2"/>
        <v>45706</v>
      </c>
      <c r="H9" s="13">
        <f t="shared" si="2"/>
        <v>42593</v>
      </c>
      <c r="I9" s="13">
        <f t="shared" si="2"/>
        <v>7241</v>
      </c>
      <c r="J9" s="13">
        <f t="shared" si="2"/>
        <v>14650</v>
      </c>
      <c r="K9" s="11">
        <f>SUM(B9:J9)</f>
        <v>291253</v>
      </c>
    </row>
    <row r="10" spans="1:11" ht="17.25" customHeight="1">
      <c r="A10" s="29" t="s">
        <v>17</v>
      </c>
      <c r="B10" s="13">
        <v>32208</v>
      </c>
      <c r="C10" s="13">
        <v>45342</v>
      </c>
      <c r="D10" s="13">
        <v>37737</v>
      </c>
      <c r="E10" s="13">
        <v>30852</v>
      </c>
      <c r="F10" s="13">
        <v>34924</v>
      </c>
      <c r="G10" s="13">
        <v>45706</v>
      </c>
      <c r="H10" s="13">
        <v>42593</v>
      </c>
      <c r="I10" s="13">
        <v>7241</v>
      </c>
      <c r="J10" s="13">
        <v>14650</v>
      </c>
      <c r="K10" s="11">
        <f>SUM(B10:J10)</f>
        <v>291253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230841</v>
      </c>
      <c r="C12" s="17">
        <f t="shared" si="3"/>
        <v>303707</v>
      </c>
      <c r="D12" s="17">
        <f t="shared" si="3"/>
        <v>293591</v>
      </c>
      <c r="E12" s="17">
        <f t="shared" si="3"/>
        <v>215515</v>
      </c>
      <c r="F12" s="17">
        <f t="shared" si="3"/>
        <v>282188</v>
      </c>
      <c r="G12" s="17">
        <f t="shared" si="3"/>
        <v>483924</v>
      </c>
      <c r="H12" s="17">
        <f t="shared" si="3"/>
        <v>230673</v>
      </c>
      <c r="I12" s="17">
        <f t="shared" si="3"/>
        <v>42568</v>
      </c>
      <c r="J12" s="17">
        <f t="shared" si="3"/>
        <v>121597</v>
      </c>
      <c r="K12" s="11">
        <f aca="true" t="shared" si="4" ref="K12:K27">SUM(B12:J12)</f>
        <v>2204604</v>
      </c>
    </row>
    <row r="13" spans="1:13" ht="17.25" customHeight="1">
      <c r="A13" s="14" t="s">
        <v>19</v>
      </c>
      <c r="B13" s="13">
        <v>107274</v>
      </c>
      <c r="C13" s="13">
        <v>151822</v>
      </c>
      <c r="D13" s="13">
        <v>152040</v>
      </c>
      <c r="E13" s="13">
        <v>107479</v>
      </c>
      <c r="F13" s="13">
        <v>139494</v>
      </c>
      <c r="G13" s="13">
        <v>224579</v>
      </c>
      <c r="H13" s="13">
        <v>103308</v>
      </c>
      <c r="I13" s="13">
        <v>23696</v>
      </c>
      <c r="J13" s="13">
        <v>61767</v>
      </c>
      <c r="K13" s="11">
        <f t="shared" si="4"/>
        <v>1071459</v>
      </c>
      <c r="L13" s="51"/>
      <c r="M13" s="52"/>
    </row>
    <row r="14" spans="1:12" ht="17.25" customHeight="1">
      <c r="A14" s="14" t="s">
        <v>20</v>
      </c>
      <c r="B14" s="13">
        <v>115835</v>
      </c>
      <c r="C14" s="13">
        <v>139412</v>
      </c>
      <c r="D14" s="13">
        <v>133357</v>
      </c>
      <c r="E14" s="13">
        <v>100233</v>
      </c>
      <c r="F14" s="13">
        <v>134974</v>
      </c>
      <c r="G14" s="13">
        <v>246593</v>
      </c>
      <c r="H14" s="13">
        <v>112795</v>
      </c>
      <c r="I14" s="13">
        <v>16948</v>
      </c>
      <c r="J14" s="13">
        <v>57101</v>
      </c>
      <c r="K14" s="11">
        <f t="shared" si="4"/>
        <v>1057248</v>
      </c>
      <c r="L14" s="51"/>
    </row>
    <row r="15" spans="1:11" ht="17.25" customHeight="1">
      <c r="A15" s="14" t="s">
        <v>21</v>
      </c>
      <c r="B15" s="13">
        <v>7732</v>
      </c>
      <c r="C15" s="13">
        <v>12473</v>
      </c>
      <c r="D15" s="13">
        <v>8194</v>
      </c>
      <c r="E15" s="13">
        <v>7803</v>
      </c>
      <c r="F15" s="13">
        <v>7720</v>
      </c>
      <c r="G15" s="13">
        <v>12752</v>
      </c>
      <c r="H15" s="13">
        <v>14570</v>
      </c>
      <c r="I15" s="13">
        <v>1924</v>
      </c>
      <c r="J15" s="13">
        <v>2729</v>
      </c>
      <c r="K15" s="11">
        <f t="shared" si="4"/>
        <v>75897</v>
      </c>
    </row>
    <row r="16" spans="1:11" ht="17.25" customHeight="1">
      <c r="A16" s="15" t="s">
        <v>93</v>
      </c>
      <c r="B16" s="13">
        <f>B17+B18+B19</f>
        <v>16088</v>
      </c>
      <c r="C16" s="13">
        <f aca="true" t="shared" si="5" ref="C16:J16">C17+C18+C19</f>
        <v>21913</v>
      </c>
      <c r="D16" s="13">
        <f t="shared" si="5"/>
        <v>20300</v>
      </c>
      <c r="E16" s="13">
        <f t="shared" si="5"/>
        <v>14449</v>
      </c>
      <c r="F16" s="13">
        <f t="shared" si="5"/>
        <v>22694</v>
      </c>
      <c r="G16" s="13">
        <f t="shared" si="5"/>
        <v>39446</v>
      </c>
      <c r="H16" s="13">
        <f t="shared" si="5"/>
        <v>15648</v>
      </c>
      <c r="I16" s="13">
        <f t="shared" si="5"/>
        <v>3390</v>
      </c>
      <c r="J16" s="13">
        <f t="shared" si="5"/>
        <v>8588</v>
      </c>
      <c r="K16" s="11">
        <f t="shared" si="4"/>
        <v>162516</v>
      </c>
    </row>
    <row r="17" spans="1:11" ht="17.25" customHeight="1">
      <c r="A17" s="14" t="s">
        <v>94</v>
      </c>
      <c r="B17" s="13">
        <v>15860</v>
      </c>
      <c r="C17" s="13">
        <v>21671</v>
      </c>
      <c r="D17" s="13">
        <v>20085</v>
      </c>
      <c r="E17" s="13">
        <v>14230</v>
      </c>
      <c r="F17" s="13">
        <v>22408</v>
      </c>
      <c r="G17" s="13">
        <v>38894</v>
      </c>
      <c r="H17" s="13">
        <v>15398</v>
      </c>
      <c r="I17" s="13">
        <v>3362</v>
      </c>
      <c r="J17" s="13">
        <v>8480</v>
      </c>
      <c r="K17" s="11">
        <f t="shared" si="4"/>
        <v>160388</v>
      </c>
    </row>
    <row r="18" spans="1:11" ht="17.25" customHeight="1">
      <c r="A18" s="14" t="s">
        <v>95</v>
      </c>
      <c r="B18" s="13">
        <v>223</v>
      </c>
      <c r="C18" s="13">
        <v>230</v>
      </c>
      <c r="D18" s="13">
        <v>211</v>
      </c>
      <c r="E18" s="13">
        <v>209</v>
      </c>
      <c r="F18" s="13">
        <v>279</v>
      </c>
      <c r="G18" s="13">
        <v>527</v>
      </c>
      <c r="H18" s="13">
        <v>238</v>
      </c>
      <c r="I18" s="13">
        <v>28</v>
      </c>
      <c r="J18" s="13">
        <v>102</v>
      </c>
      <c r="K18" s="11">
        <f t="shared" si="4"/>
        <v>2047</v>
      </c>
    </row>
    <row r="19" spans="1:11" ht="17.25" customHeight="1">
      <c r="A19" s="14" t="s">
        <v>96</v>
      </c>
      <c r="B19" s="13">
        <v>5</v>
      </c>
      <c r="C19" s="13">
        <v>12</v>
      </c>
      <c r="D19" s="13">
        <v>4</v>
      </c>
      <c r="E19" s="13">
        <v>10</v>
      </c>
      <c r="F19" s="13">
        <v>7</v>
      </c>
      <c r="G19" s="13">
        <v>25</v>
      </c>
      <c r="H19" s="13">
        <v>12</v>
      </c>
      <c r="I19" s="13">
        <v>0</v>
      </c>
      <c r="J19" s="13">
        <v>6</v>
      </c>
      <c r="K19" s="11">
        <f t="shared" si="4"/>
        <v>81</v>
      </c>
    </row>
    <row r="20" spans="1:11" ht="17.25" customHeight="1">
      <c r="A20" s="16" t="s">
        <v>22</v>
      </c>
      <c r="B20" s="11">
        <f>+B21+B22+B23</f>
        <v>164239</v>
      </c>
      <c r="C20" s="11">
        <f aca="true" t="shared" si="6" ref="C20:J20">+C21+C22+C23</f>
        <v>187540</v>
      </c>
      <c r="D20" s="11">
        <f t="shared" si="6"/>
        <v>212027</v>
      </c>
      <c r="E20" s="11">
        <f t="shared" si="6"/>
        <v>136157</v>
      </c>
      <c r="F20" s="11">
        <f t="shared" si="6"/>
        <v>215581</v>
      </c>
      <c r="G20" s="11">
        <f t="shared" si="6"/>
        <v>407386</v>
      </c>
      <c r="H20" s="11">
        <f t="shared" si="6"/>
        <v>141272</v>
      </c>
      <c r="I20" s="11">
        <f t="shared" si="6"/>
        <v>32756</v>
      </c>
      <c r="J20" s="11">
        <f t="shared" si="6"/>
        <v>82887</v>
      </c>
      <c r="K20" s="11">
        <f t="shared" si="4"/>
        <v>1579845</v>
      </c>
    </row>
    <row r="21" spans="1:12" ht="17.25" customHeight="1">
      <c r="A21" s="12" t="s">
        <v>23</v>
      </c>
      <c r="B21" s="13">
        <v>83424</v>
      </c>
      <c r="C21" s="13">
        <v>105644</v>
      </c>
      <c r="D21" s="13">
        <v>121524</v>
      </c>
      <c r="E21" s="13">
        <v>75239</v>
      </c>
      <c r="F21" s="13">
        <v>118113</v>
      </c>
      <c r="G21" s="13">
        <v>206110</v>
      </c>
      <c r="H21" s="13">
        <v>75275</v>
      </c>
      <c r="I21" s="13">
        <v>19941</v>
      </c>
      <c r="J21" s="13">
        <v>45460</v>
      </c>
      <c r="K21" s="11">
        <f t="shared" si="4"/>
        <v>850730</v>
      </c>
      <c r="L21" s="51"/>
    </row>
    <row r="22" spans="1:12" ht="17.25" customHeight="1">
      <c r="A22" s="12" t="s">
        <v>24</v>
      </c>
      <c r="B22" s="13">
        <v>77460</v>
      </c>
      <c r="C22" s="13">
        <v>77625</v>
      </c>
      <c r="D22" s="13">
        <v>87077</v>
      </c>
      <c r="E22" s="13">
        <v>58186</v>
      </c>
      <c r="F22" s="13">
        <v>94288</v>
      </c>
      <c r="G22" s="13">
        <v>195402</v>
      </c>
      <c r="H22" s="13">
        <v>61457</v>
      </c>
      <c r="I22" s="13">
        <v>12106</v>
      </c>
      <c r="J22" s="13">
        <v>36202</v>
      </c>
      <c r="K22" s="11">
        <f t="shared" si="4"/>
        <v>699803</v>
      </c>
      <c r="L22" s="51"/>
    </row>
    <row r="23" spans="1:11" ht="17.25" customHeight="1">
      <c r="A23" s="12" t="s">
        <v>25</v>
      </c>
      <c r="B23" s="13">
        <v>3355</v>
      </c>
      <c r="C23" s="13">
        <v>4271</v>
      </c>
      <c r="D23" s="13">
        <v>3426</v>
      </c>
      <c r="E23" s="13">
        <v>2732</v>
      </c>
      <c r="F23" s="13">
        <v>3180</v>
      </c>
      <c r="G23" s="13">
        <v>5874</v>
      </c>
      <c r="H23" s="13">
        <v>4540</v>
      </c>
      <c r="I23" s="13">
        <v>709</v>
      </c>
      <c r="J23" s="13">
        <v>1225</v>
      </c>
      <c r="K23" s="11">
        <f t="shared" si="4"/>
        <v>29312</v>
      </c>
    </row>
    <row r="24" spans="1:11" ht="17.25" customHeight="1">
      <c r="A24" s="16" t="s">
        <v>26</v>
      </c>
      <c r="B24" s="13">
        <f>+B25+B26</f>
        <v>130518</v>
      </c>
      <c r="C24" s="13">
        <f aca="true" t="shared" si="7" ref="C24:J24">+C25+C26</f>
        <v>183355</v>
      </c>
      <c r="D24" s="13">
        <f t="shared" si="7"/>
        <v>196156</v>
      </c>
      <c r="E24" s="13">
        <f t="shared" si="7"/>
        <v>125905</v>
      </c>
      <c r="F24" s="13">
        <f t="shared" si="7"/>
        <v>155148</v>
      </c>
      <c r="G24" s="13">
        <f t="shared" si="7"/>
        <v>211148</v>
      </c>
      <c r="H24" s="13">
        <f t="shared" si="7"/>
        <v>107985</v>
      </c>
      <c r="I24" s="13">
        <f t="shared" si="7"/>
        <v>31849</v>
      </c>
      <c r="J24" s="13">
        <f t="shared" si="7"/>
        <v>88994</v>
      </c>
      <c r="K24" s="11">
        <f t="shared" si="4"/>
        <v>1231058</v>
      </c>
    </row>
    <row r="25" spans="1:12" ht="17.25" customHeight="1">
      <c r="A25" s="12" t="s">
        <v>115</v>
      </c>
      <c r="B25" s="13">
        <v>64001</v>
      </c>
      <c r="C25" s="13">
        <v>96761</v>
      </c>
      <c r="D25" s="13">
        <v>108507</v>
      </c>
      <c r="E25" s="13">
        <v>70307</v>
      </c>
      <c r="F25" s="13">
        <v>82402</v>
      </c>
      <c r="G25" s="13">
        <v>108906</v>
      </c>
      <c r="H25" s="13">
        <v>55032</v>
      </c>
      <c r="I25" s="13">
        <v>19543</v>
      </c>
      <c r="J25" s="13">
        <v>46128</v>
      </c>
      <c r="K25" s="11">
        <f t="shared" si="4"/>
        <v>651587</v>
      </c>
      <c r="L25" s="51"/>
    </row>
    <row r="26" spans="1:12" ht="17.25" customHeight="1">
      <c r="A26" s="12" t="s">
        <v>116</v>
      </c>
      <c r="B26" s="13">
        <v>66517</v>
      </c>
      <c r="C26" s="13">
        <v>86594</v>
      </c>
      <c r="D26" s="13">
        <v>87649</v>
      </c>
      <c r="E26" s="13">
        <v>55598</v>
      </c>
      <c r="F26" s="13">
        <v>72746</v>
      </c>
      <c r="G26" s="13">
        <v>102242</v>
      </c>
      <c r="H26" s="13">
        <v>52953</v>
      </c>
      <c r="I26" s="13">
        <v>12306</v>
      </c>
      <c r="J26" s="13">
        <v>42866</v>
      </c>
      <c r="K26" s="11">
        <f t="shared" si="4"/>
        <v>579471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7759</v>
      </c>
      <c r="I27" s="11">
        <v>0</v>
      </c>
      <c r="J27" s="11">
        <v>0</v>
      </c>
      <c r="K27" s="11">
        <f t="shared" si="4"/>
        <v>7759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103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9530.93</v>
      </c>
      <c r="I35" s="19">
        <v>0</v>
      </c>
      <c r="J35" s="19">
        <v>0</v>
      </c>
      <c r="K35" s="23">
        <f>SUM(B35:J35)</f>
        <v>9530.93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102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1662050.92</v>
      </c>
      <c r="C47" s="22">
        <f aca="true" t="shared" si="12" ref="C47:H47">+C48+C57</f>
        <v>2400217.5199999996</v>
      </c>
      <c r="D47" s="22">
        <f t="shared" si="12"/>
        <v>2765958.6499999994</v>
      </c>
      <c r="E47" s="22">
        <f t="shared" si="12"/>
        <v>1625994.48</v>
      </c>
      <c r="F47" s="22">
        <f t="shared" si="12"/>
        <v>2180116.1700000004</v>
      </c>
      <c r="G47" s="22">
        <f t="shared" si="12"/>
        <v>3072029.15</v>
      </c>
      <c r="H47" s="22">
        <f t="shared" si="12"/>
        <v>1633017.19</v>
      </c>
      <c r="I47" s="22">
        <f>+I48+I57</f>
        <v>613622.96</v>
      </c>
      <c r="J47" s="22">
        <f>+J48+J57</f>
        <v>993901.65</v>
      </c>
      <c r="K47" s="22">
        <f>SUM(B47:J47)</f>
        <v>16946908.689999998</v>
      </c>
    </row>
    <row r="48" spans="1:11" ht="17.25" customHeight="1">
      <c r="A48" s="16" t="s">
        <v>108</v>
      </c>
      <c r="B48" s="23">
        <f>SUM(B49:B56)</f>
        <v>1642731.22</v>
      </c>
      <c r="C48" s="23">
        <f aca="true" t="shared" si="13" ref="C48:J48">SUM(C49:C56)</f>
        <v>2376004.51</v>
      </c>
      <c r="D48" s="23">
        <f t="shared" si="13"/>
        <v>2739805.8299999996</v>
      </c>
      <c r="E48" s="23">
        <f t="shared" si="13"/>
        <v>1603044</v>
      </c>
      <c r="F48" s="23">
        <f t="shared" si="13"/>
        <v>2156426.24</v>
      </c>
      <c r="G48" s="23">
        <f t="shared" si="13"/>
        <v>3041417.35</v>
      </c>
      <c r="H48" s="23">
        <f t="shared" si="13"/>
        <v>1612438.72</v>
      </c>
      <c r="I48" s="23">
        <f t="shared" si="13"/>
        <v>613622.96</v>
      </c>
      <c r="J48" s="23">
        <f t="shared" si="13"/>
        <v>979539.27</v>
      </c>
      <c r="K48" s="23">
        <f aca="true" t="shared" si="14" ref="K48:K57">SUM(B48:J48)</f>
        <v>16765030.099999998</v>
      </c>
    </row>
    <row r="49" spans="1:11" ht="17.25" customHeight="1">
      <c r="A49" s="34" t="s">
        <v>43</v>
      </c>
      <c r="B49" s="23">
        <f aca="true" t="shared" si="15" ref="B49:H49">ROUND(B30*B7,2)</f>
        <v>1641394.23</v>
      </c>
      <c r="C49" s="23">
        <f t="shared" si="15"/>
        <v>2368601.03</v>
      </c>
      <c r="D49" s="23">
        <f t="shared" si="15"/>
        <v>2737219.13</v>
      </c>
      <c r="E49" s="23">
        <f t="shared" si="15"/>
        <v>1601993.62</v>
      </c>
      <c r="F49" s="23">
        <f t="shared" si="15"/>
        <v>2154484.23</v>
      </c>
      <c r="G49" s="23">
        <f t="shared" si="15"/>
        <v>3038618.95</v>
      </c>
      <c r="H49" s="23">
        <f t="shared" si="15"/>
        <v>1601704.03</v>
      </c>
      <c r="I49" s="23">
        <f>ROUND(I30*I7,2)</f>
        <v>612557.24</v>
      </c>
      <c r="J49" s="23">
        <f>ROUND(J30*J7,2)</f>
        <v>977322.23</v>
      </c>
      <c r="K49" s="23">
        <f t="shared" si="14"/>
        <v>16733894.690000001</v>
      </c>
    </row>
    <row r="50" spans="1:11" ht="17.25" customHeight="1">
      <c r="A50" s="34" t="s">
        <v>44</v>
      </c>
      <c r="B50" s="19">
        <v>0</v>
      </c>
      <c r="C50" s="23">
        <f>ROUND(C31*C7,2)</f>
        <v>5264.86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5264.86</v>
      </c>
    </row>
    <row r="51" spans="1:11" ht="17.25" customHeight="1">
      <c r="A51" s="65" t="s">
        <v>104</v>
      </c>
      <c r="B51" s="66">
        <f aca="true" t="shared" si="16" ref="B51:H51">ROUND(B32*B7,2)</f>
        <v>-2754.69</v>
      </c>
      <c r="C51" s="66">
        <f t="shared" si="16"/>
        <v>-3635.1</v>
      </c>
      <c r="D51" s="66">
        <f t="shared" si="16"/>
        <v>-3799.06</v>
      </c>
      <c r="E51" s="66">
        <f t="shared" si="16"/>
        <v>-2395.02</v>
      </c>
      <c r="F51" s="66">
        <f t="shared" si="16"/>
        <v>-3339.51</v>
      </c>
      <c r="G51" s="66">
        <f t="shared" si="16"/>
        <v>-4631.68</v>
      </c>
      <c r="H51" s="66">
        <f t="shared" si="16"/>
        <v>-2511.28</v>
      </c>
      <c r="I51" s="19">
        <v>0</v>
      </c>
      <c r="J51" s="19">
        <v>0</v>
      </c>
      <c r="K51" s="66">
        <f>SUM(B51:J51)</f>
        <v>-23066.34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9530.93</v>
      </c>
      <c r="I53" s="31">
        <f>+I35</f>
        <v>0</v>
      </c>
      <c r="J53" s="31">
        <f>+J35</f>
        <v>0</v>
      </c>
      <c r="K53" s="23">
        <f t="shared" si="14"/>
        <v>9530.93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-186168.56</v>
      </c>
      <c r="C61" s="35">
        <f t="shared" si="17"/>
        <v>-207143.83000000002</v>
      </c>
      <c r="D61" s="35">
        <f t="shared" si="17"/>
        <v>-197521.71000000002</v>
      </c>
      <c r="E61" s="35">
        <f t="shared" si="17"/>
        <v>-261143.2</v>
      </c>
      <c r="F61" s="35">
        <f t="shared" si="17"/>
        <v>-191652.44999999998</v>
      </c>
      <c r="G61" s="35">
        <f t="shared" si="17"/>
        <v>-281317.23</v>
      </c>
      <c r="H61" s="35">
        <f t="shared" si="17"/>
        <v>-182098.15</v>
      </c>
      <c r="I61" s="35">
        <f t="shared" si="17"/>
        <v>-97123.06999999999</v>
      </c>
      <c r="J61" s="35">
        <f t="shared" si="17"/>
        <v>-69523.56</v>
      </c>
      <c r="K61" s="35">
        <f>SUM(B61:J61)</f>
        <v>-1673691.76</v>
      </c>
    </row>
    <row r="62" spans="1:11" ht="18.75" customHeight="1">
      <c r="A62" s="16" t="s">
        <v>74</v>
      </c>
      <c r="B62" s="35">
        <f aca="true" t="shared" si="18" ref="B62:J62">B63+B64+B65+B66+B67+B68</f>
        <v>-165297.53</v>
      </c>
      <c r="C62" s="35">
        <f t="shared" si="18"/>
        <v>-176822.89</v>
      </c>
      <c r="D62" s="35">
        <f t="shared" si="18"/>
        <v>-165436.96000000002</v>
      </c>
      <c r="E62" s="35">
        <f t="shared" si="18"/>
        <v>-241178.58000000002</v>
      </c>
      <c r="F62" s="35">
        <f t="shared" si="18"/>
        <v>-227851.35</v>
      </c>
      <c r="G62" s="35">
        <f t="shared" si="18"/>
        <v>-240678.21</v>
      </c>
      <c r="H62" s="35">
        <f t="shared" si="18"/>
        <v>-161853.4</v>
      </c>
      <c r="I62" s="35">
        <f t="shared" si="18"/>
        <v>-27515.8</v>
      </c>
      <c r="J62" s="35">
        <f t="shared" si="18"/>
        <v>-55670</v>
      </c>
      <c r="K62" s="35">
        <f aca="true" t="shared" si="19" ref="K62:K91">SUM(B62:J62)</f>
        <v>-1462304.72</v>
      </c>
    </row>
    <row r="63" spans="1:11" ht="18.75" customHeight="1">
      <c r="A63" s="12" t="s">
        <v>75</v>
      </c>
      <c r="B63" s="35">
        <f>-ROUND(B9*$D$3,2)</f>
        <v>-122390.4</v>
      </c>
      <c r="C63" s="35">
        <f aca="true" t="shared" si="20" ref="C63:J63">-ROUND(C9*$D$3,2)</f>
        <v>-172299.6</v>
      </c>
      <c r="D63" s="35">
        <f t="shared" si="20"/>
        <v>-143400.6</v>
      </c>
      <c r="E63" s="35">
        <f t="shared" si="20"/>
        <v>-117237.6</v>
      </c>
      <c r="F63" s="35">
        <f t="shared" si="20"/>
        <v>-132711.2</v>
      </c>
      <c r="G63" s="35">
        <f t="shared" si="20"/>
        <v>-173682.8</v>
      </c>
      <c r="H63" s="35">
        <f t="shared" si="20"/>
        <v>-161853.4</v>
      </c>
      <c r="I63" s="35">
        <f t="shared" si="20"/>
        <v>-27515.8</v>
      </c>
      <c r="J63" s="35">
        <f t="shared" si="20"/>
        <v>-55670</v>
      </c>
      <c r="K63" s="35">
        <f t="shared" si="19"/>
        <v>-1106761.4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-847.4</v>
      </c>
      <c r="C65" s="35">
        <v>-292.6</v>
      </c>
      <c r="D65" s="35">
        <v>-273.6</v>
      </c>
      <c r="E65" s="35">
        <v>-509.2</v>
      </c>
      <c r="F65" s="35">
        <v>-440.8</v>
      </c>
      <c r="G65" s="35">
        <v>-372.4</v>
      </c>
      <c r="H65" s="19">
        <v>0</v>
      </c>
      <c r="I65" s="19">
        <v>0</v>
      </c>
      <c r="J65" s="19">
        <v>0</v>
      </c>
      <c r="K65" s="35">
        <f t="shared" si="19"/>
        <v>-2736</v>
      </c>
    </row>
    <row r="66" spans="1:11" ht="18.75" customHeight="1">
      <c r="A66" s="12" t="s">
        <v>105</v>
      </c>
      <c r="B66" s="35">
        <v>-4700.6</v>
      </c>
      <c r="C66" s="35">
        <v>-1535.2</v>
      </c>
      <c r="D66" s="35">
        <v>-1702.4</v>
      </c>
      <c r="E66" s="35">
        <v>-3370.6</v>
      </c>
      <c r="F66" s="35">
        <v>-1755.6</v>
      </c>
      <c r="G66" s="35">
        <v>-984.2</v>
      </c>
      <c r="H66" s="19">
        <v>0</v>
      </c>
      <c r="I66" s="19">
        <v>0</v>
      </c>
      <c r="J66" s="19">
        <v>0</v>
      </c>
      <c r="K66" s="35">
        <f t="shared" si="19"/>
        <v>-14048.600000000002</v>
      </c>
    </row>
    <row r="67" spans="1:11" ht="18.75" customHeight="1">
      <c r="A67" s="12" t="s">
        <v>52</v>
      </c>
      <c r="B67" s="35">
        <v>-37359.13</v>
      </c>
      <c r="C67" s="35">
        <v>-2695.49</v>
      </c>
      <c r="D67" s="35">
        <v>-20060.36</v>
      </c>
      <c r="E67" s="35">
        <v>-120061.18</v>
      </c>
      <c r="F67" s="35">
        <v>-92943.75</v>
      </c>
      <c r="G67" s="35">
        <v>-65638.81</v>
      </c>
      <c r="H67" s="19">
        <v>0</v>
      </c>
      <c r="I67" s="19">
        <v>0</v>
      </c>
      <c r="J67" s="19">
        <v>0</v>
      </c>
      <c r="K67" s="35">
        <f t="shared" si="19"/>
        <v>-338758.72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-20871.03</v>
      </c>
      <c r="C69" s="66">
        <f>SUM(C70:C102)</f>
        <v>-30320.94</v>
      </c>
      <c r="D69" s="66">
        <f>SUM(D70:D102)</f>
        <v>-32084.75</v>
      </c>
      <c r="E69" s="66">
        <f aca="true" t="shared" si="21" ref="E69:J69">SUM(E70:E102)</f>
        <v>-19964.62</v>
      </c>
      <c r="F69" s="66">
        <f t="shared" si="21"/>
        <v>-27825.08</v>
      </c>
      <c r="G69" s="66">
        <f t="shared" si="21"/>
        <v>-40639.020000000004</v>
      </c>
      <c r="H69" s="66">
        <f t="shared" si="21"/>
        <v>-20244.75</v>
      </c>
      <c r="I69" s="66">
        <f t="shared" si="21"/>
        <v>-69607.26999999999</v>
      </c>
      <c r="J69" s="66">
        <f t="shared" si="21"/>
        <v>-13853.56</v>
      </c>
      <c r="K69" s="66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-2392.81</v>
      </c>
      <c r="J72" s="19">
        <v>0</v>
      </c>
      <c r="K72" s="66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6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134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7">
        <f>SUM(B100:J100)</f>
        <v>-76700.93</v>
      </c>
      <c r="L100" s="54"/>
    </row>
    <row r="101" spans="1:12" ht="18.75" customHeight="1">
      <c r="A101" s="63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47">
        <v>64023.98</v>
      </c>
      <c r="G103" s="19">
        <v>0</v>
      </c>
      <c r="H103" s="19">
        <v>0</v>
      </c>
      <c r="I103" s="19">
        <v>0</v>
      </c>
      <c r="J103" s="19">
        <v>0</v>
      </c>
      <c r="K103" s="47">
        <f aca="true" t="shared" si="22" ref="K103:K109">SUM(B103:J103)</f>
        <v>64023.98</v>
      </c>
      <c r="L103" s="54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3"/>
    </row>
    <row r="106" spans="1:12" ht="18.75" customHeight="1">
      <c r="A106" s="16" t="s">
        <v>83</v>
      </c>
      <c r="B106" s="24">
        <f aca="true" t="shared" si="23" ref="B106:H106">+B107+B108</f>
        <v>1475882.3599999999</v>
      </c>
      <c r="C106" s="24">
        <f t="shared" si="23"/>
        <v>2193073.6899999995</v>
      </c>
      <c r="D106" s="24">
        <f t="shared" si="23"/>
        <v>2568436.9399999995</v>
      </c>
      <c r="E106" s="24">
        <f t="shared" si="23"/>
        <v>1364851.2799999998</v>
      </c>
      <c r="F106" s="24">
        <f t="shared" si="23"/>
        <v>1988463.72</v>
      </c>
      <c r="G106" s="24">
        <f t="shared" si="23"/>
        <v>2790711.92</v>
      </c>
      <c r="H106" s="24">
        <f t="shared" si="23"/>
        <v>1450919.04</v>
      </c>
      <c r="I106" s="24">
        <f>+I107+I108</f>
        <v>516499.8899999999</v>
      </c>
      <c r="J106" s="24">
        <f>+J107+J108</f>
        <v>924378.09</v>
      </c>
      <c r="K106" s="47">
        <f t="shared" si="22"/>
        <v>15273216.93</v>
      </c>
      <c r="L106" s="53"/>
    </row>
    <row r="107" spans="1:12" ht="18" customHeight="1">
      <c r="A107" s="16" t="s">
        <v>82</v>
      </c>
      <c r="B107" s="24">
        <f aca="true" t="shared" si="24" ref="B107:J107">+B48+B62+B69+B103</f>
        <v>1456562.66</v>
      </c>
      <c r="C107" s="24">
        <f t="shared" si="24"/>
        <v>2168860.6799999997</v>
      </c>
      <c r="D107" s="24">
        <f t="shared" si="24"/>
        <v>2542284.1199999996</v>
      </c>
      <c r="E107" s="24">
        <f t="shared" si="24"/>
        <v>1341900.7999999998</v>
      </c>
      <c r="F107" s="24">
        <f t="shared" si="24"/>
        <v>1964773.79</v>
      </c>
      <c r="G107" s="24">
        <f t="shared" si="24"/>
        <v>2760100.12</v>
      </c>
      <c r="H107" s="24">
        <f t="shared" si="24"/>
        <v>1430340.57</v>
      </c>
      <c r="I107" s="24">
        <f t="shared" si="24"/>
        <v>516499.8899999999</v>
      </c>
      <c r="J107" s="24">
        <f t="shared" si="24"/>
        <v>910015.71</v>
      </c>
      <c r="K107" s="47">
        <f t="shared" si="22"/>
        <v>15091338.34</v>
      </c>
      <c r="L107" s="53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24213.01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7">
        <f t="shared" si="22"/>
        <v>181878.59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6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15273216.879999997</v>
      </c>
      <c r="L114" s="53"/>
    </row>
    <row r="115" spans="1:11" ht="18.75" customHeight="1">
      <c r="A115" s="26" t="s">
        <v>70</v>
      </c>
      <c r="B115" s="27">
        <v>188977.87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188977.87</v>
      </c>
    </row>
    <row r="116" spans="1:11" ht="18.75" customHeight="1">
      <c r="A116" s="26" t="s">
        <v>71</v>
      </c>
      <c r="B116" s="27">
        <v>1286904.49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6" ref="K116:K133">SUM(B116:J116)</f>
        <v>1286904.49</v>
      </c>
    </row>
    <row r="117" spans="1:11" ht="18.75" customHeight="1">
      <c r="A117" s="26" t="s">
        <v>72</v>
      </c>
      <c r="B117" s="39">
        <v>0</v>
      </c>
      <c r="C117" s="27">
        <f>+C106</f>
        <v>2193073.6899999995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2193073.6899999995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2568436.9399999995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2568436.9399999995</v>
      </c>
    </row>
    <row r="119" spans="1:11" ht="18.75" customHeight="1">
      <c r="A119" s="26" t="s">
        <v>118</v>
      </c>
      <c r="B119" s="39">
        <v>0</v>
      </c>
      <c r="C119" s="39">
        <v>0</v>
      </c>
      <c r="D119" s="39">
        <v>0</v>
      </c>
      <c r="E119" s="27">
        <v>1228366.14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1228366.14</v>
      </c>
    </row>
    <row r="120" spans="1:11" ht="18.75" customHeight="1">
      <c r="A120" s="26" t="s">
        <v>119</v>
      </c>
      <c r="B120" s="39">
        <v>0</v>
      </c>
      <c r="C120" s="39">
        <v>0</v>
      </c>
      <c r="D120" s="39">
        <v>0</v>
      </c>
      <c r="E120" s="27">
        <v>136485.13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136485.13</v>
      </c>
    </row>
    <row r="121" spans="1:11" ht="18.75" customHeight="1">
      <c r="A121" s="67" t="s">
        <v>120</v>
      </c>
      <c r="B121" s="39">
        <v>0</v>
      </c>
      <c r="C121" s="39">
        <v>0</v>
      </c>
      <c r="D121" s="39">
        <v>0</v>
      </c>
      <c r="E121" s="39">
        <v>0</v>
      </c>
      <c r="F121" s="27">
        <v>440136.27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6"/>
        <v>440136.27</v>
      </c>
    </row>
    <row r="122" spans="1:11" ht="18.75" customHeight="1">
      <c r="A122" s="67" t="s">
        <v>121</v>
      </c>
      <c r="B122" s="39">
        <v>0</v>
      </c>
      <c r="C122" s="39">
        <v>0</v>
      </c>
      <c r="D122" s="39">
        <v>0</v>
      </c>
      <c r="E122" s="39">
        <v>0</v>
      </c>
      <c r="F122" s="27">
        <v>699315.49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6"/>
        <v>699315.49</v>
      </c>
    </row>
    <row r="123" spans="1:11" ht="18.75" customHeight="1">
      <c r="A123" s="67" t="s">
        <v>122</v>
      </c>
      <c r="B123" s="39">
        <v>0</v>
      </c>
      <c r="C123" s="39">
        <v>0</v>
      </c>
      <c r="D123" s="39">
        <v>0</v>
      </c>
      <c r="E123" s="39">
        <v>0</v>
      </c>
      <c r="F123" s="27">
        <v>94414.29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6"/>
        <v>94414.29</v>
      </c>
    </row>
    <row r="124" spans="1:11" ht="18.75" customHeight="1">
      <c r="A124" s="67" t="s">
        <v>123</v>
      </c>
      <c r="B124" s="69">
        <v>0</v>
      </c>
      <c r="C124" s="69">
        <v>0</v>
      </c>
      <c r="D124" s="69">
        <v>0</v>
      </c>
      <c r="E124" s="69">
        <v>0</v>
      </c>
      <c r="F124" s="70">
        <v>754597.67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6"/>
        <v>754597.67</v>
      </c>
    </row>
    <row r="125" spans="1:11" ht="18.75" customHeight="1">
      <c r="A125" s="67" t="s">
        <v>124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815123.35</v>
      </c>
      <c r="H125" s="39">
        <v>0</v>
      </c>
      <c r="I125" s="39">
        <v>0</v>
      </c>
      <c r="J125" s="39">
        <v>0</v>
      </c>
      <c r="K125" s="40">
        <f t="shared" si="26"/>
        <v>815123.35</v>
      </c>
    </row>
    <row r="126" spans="1:11" ht="18.75" customHeight="1">
      <c r="A126" s="67" t="s">
        <v>125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65038.71</v>
      </c>
      <c r="H126" s="39">
        <v>0</v>
      </c>
      <c r="I126" s="39">
        <v>0</v>
      </c>
      <c r="J126" s="39">
        <v>0</v>
      </c>
      <c r="K126" s="40">
        <f t="shared" si="26"/>
        <v>65038.71</v>
      </c>
    </row>
    <row r="127" spans="1:11" ht="18.75" customHeight="1">
      <c r="A127" s="67" t="s">
        <v>126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418003.67</v>
      </c>
      <c r="H127" s="39">
        <v>0</v>
      </c>
      <c r="I127" s="39">
        <v>0</v>
      </c>
      <c r="J127" s="39">
        <v>0</v>
      </c>
      <c r="K127" s="40">
        <f t="shared" si="26"/>
        <v>418003.67</v>
      </c>
    </row>
    <row r="128" spans="1:11" ht="18.75" customHeight="1">
      <c r="A128" s="67" t="s">
        <v>127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406720.27</v>
      </c>
      <c r="H128" s="39">
        <v>0</v>
      </c>
      <c r="I128" s="39">
        <v>0</v>
      </c>
      <c r="J128" s="39">
        <v>0</v>
      </c>
      <c r="K128" s="40">
        <f t="shared" si="26"/>
        <v>406720.27</v>
      </c>
    </row>
    <row r="129" spans="1:11" ht="18.75" customHeight="1">
      <c r="A129" s="67" t="s">
        <v>128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1085825.89</v>
      </c>
      <c r="H129" s="39">
        <v>0</v>
      </c>
      <c r="I129" s="39">
        <v>0</v>
      </c>
      <c r="J129" s="39">
        <v>0</v>
      </c>
      <c r="K129" s="40">
        <f t="shared" si="26"/>
        <v>1085825.89</v>
      </c>
    </row>
    <row r="130" spans="1:11" ht="18.75" customHeight="1">
      <c r="A130" s="67" t="s">
        <v>129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520269.68</v>
      </c>
      <c r="I130" s="39">
        <v>0</v>
      </c>
      <c r="J130" s="39">
        <v>0</v>
      </c>
      <c r="K130" s="40">
        <f t="shared" si="26"/>
        <v>520269.68</v>
      </c>
    </row>
    <row r="131" spans="1:11" ht="18.75" customHeight="1">
      <c r="A131" s="67" t="s">
        <v>130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930649.35</v>
      </c>
      <c r="I131" s="39">
        <v>0</v>
      </c>
      <c r="J131" s="39">
        <v>0</v>
      </c>
      <c r="K131" s="40">
        <f t="shared" si="26"/>
        <v>930649.35</v>
      </c>
    </row>
    <row r="132" spans="1:11" ht="18.75" customHeight="1">
      <c r="A132" s="67" t="s">
        <v>131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516499.89</v>
      </c>
      <c r="J132" s="39">
        <v>0</v>
      </c>
      <c r="K132" s="40">
        <f t="shared" si="26"/>
        <v>516499.89</v>
      </c>
    </row>
    <row r="133" spans="1:11" ht="18.75" customHeight="1">
      <c r="A133" s="68" t="s">
        <v>132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924378.09</v>
      </c>
      <c r="K133" s="43">
        <f t="shared" si="26"/>
        <v>924378.09</v>
      </c>
    </row>
    <row r="134" spans="1:11" ht="18.75" customHeight="1">
      <c r="A134" s="75" t="s">
        <v>135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0</v>
      </c>
      <c r="K134" s="50"/>
    </row>
    <row r="135" ht="18.75" customHeight="1">
      <c r="A135" s="75" t="s">
        <v>136</v>
      </c>
    </row>
    <row r="136" ht="18.75" customHeight="1">
      <c r="A136" s="75" t="s">
        <v>138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2017-08-10T12:16:34Z</dcterms:modified>
  <cp:category/>
  <cp:version/>
  <cp:contentType/>
  <cp:contentStatus/>
</cp:coreProperties>
</file>