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<sst xmlns="http://schemas.openxmlformats.org/spreadsheetml/2006/main" count="140" uniqueCount="140">
  <si>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</si>
  <si>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</si>
  <si>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</si>
  <si>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</si>
  <si>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</si>
  <si>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</si>
  <si>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</si>
  <si>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</si>
  <si>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</si>
  <si>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</si>
  <si>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</si>
  <si>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</si>
  <si>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</si>
  <si>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</si>
  <si>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</si>
  <si>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</si>
  <si>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</si>
  <si>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</si>
  <si>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</si>
  <si>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</si>
  <si>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</si>
  <si>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</si>
  <si>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</si>
  <si>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</si>
  <si>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</si>
  <si>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</si>
  <si>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</si>
  <si>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</si>
  <si>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</si>
  <si>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</si>
  <si>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</si>
  <si>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</si>
  <si>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</si>
  <si>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</si>
  <si>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</si>
  <si>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</si>
  <si>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</si>
  <si>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</si>
  <si>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</si>
  <si>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</si>
  <si>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</si>
  <si>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</si>
  <si>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</si>
  <si>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</si>
  <si>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</si>
  <si>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</si>
  <si>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</si>
  <si>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</si>
  <si>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</si>
  <si>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</si>
  <si>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</si>
  <si>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</si>
  <si>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</si>
  <si>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</si>
  <si>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</si>
  <si>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</si>
  <si>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</si>
  <si>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</si>
  <si>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</si>
  <si>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</si>
  <si>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</si>
  <si>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</si>
  <si>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</si>
  <si>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</si>
  <si>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</si>
  <si>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</si>
  <si>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</si>
  <si>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</si>
  <si>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</si>
  <si>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</si>
  <si>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</si>
  <si>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</si>
  <si>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</si>
  <si>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</si>
  <si>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</si>
  <si>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</si>
  <si>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</si>
  <si>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</si>
  <si>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</si>
  <si>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</si>
  <si>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</si>
  <si>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</si>
  <si>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</si>
  <si>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</si>
  <si>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</si>
  <si>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</si>
  <si>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</si>
  <si>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</si>
  <si>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</si>
  <si>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</si>
  <si>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</si>
  <si>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</si>
  <si>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</si>
  <si>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</si>
  <si>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</si>
  <si>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</si>
  <si>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</si>
  <si>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</si>
  <si>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</si>
  <si>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</si>
  <si>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</si>
  <si>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</si>
  <si>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</si>
  <si>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</si>
  <si>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</si>
  <si>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</si>
  <si>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</si>
  <si>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</si>
  <si>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</si>
  <si>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</si>
  <si>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</si>
  <si>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</si>
  <si>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</si>
  <si>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</si>
  <si>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</si>
  <si>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</si>
  <si>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</si>
  <si>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</si>
  <si>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</si>
  <si>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</si>
  <si>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</si>
  <si>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</si>
  <si>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</si>
  <si>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</si>
  <si>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</si>
  <si>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</si>
  <si>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</si>
  <si>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</si>
  <si>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</si>
  <si>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</si>
  <si>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</si>
  <si>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</si>
  <si>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</si>
  <si>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</si>
  <si>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14/08/17 - VENCIMENTO 21/08/17</t>
  </si>
  <si>
    <t>6.2.31. Ajuste de Remuneração Previsto Contratualmente ¹</t>
  </si>
  <si>
    <t>Notas:</t>
  </si>
  <si>
    <t>(1) Ajuste de remuneração previsto contratualmente, período de 25/05 a 25/06/17, parcela 12/20.</t>
  </si>
  <si>
    <t>6.2.32. Ajuste de Remuneração Previsto Contratualmente ²</t>
  </si>
  <si>
    <t>(2) Revisão do ajuste de remuneração previsto contratualmente, período de 04/05 a 24/05/17.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</si>
</sst>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593050</v>
      </c>
      <c r="C7" s="9">
        <f t="shared" si="0"/>
        <v>764651</v>
      </c>
      <c r="D7" s="9">
        <f t="shared" si="0"/>
        <v>780232</v>
      </c>
      <c r="E7" s="9">
        <f t="shared" si="0"/>
        <v>528795</v>
      </c>
      <c r="F7" s="9">
        <f t="shared" si="0"/>
        <v>723256</v>
      </c>
      <c r="G7" s="9">
        <f t="shared" si="0"/>
        <v>1202546</v>
      </c>
      <c r="H7" s="9">
        <f t="shared" si="0"/>
        <v>560774</v>
      </c>
      <c r="I7" s="9">
        <f t="shared" si="0"/>
        <v>122051</v>
      </c>
      <c r="J7" s="9">
        <f t="shared" si="0"/>
        <v>321472</v>
      </c>
      <c r="K7" s="9">
        <f t="shared" si="0"/>
        <v>5596827</v>
      </c>
      <c r="L7" s="51"/>
    </row>
    <row r="8" spans="1:11" ht="17.25" customHeight="1">
      <c r="A8" s="10" t="s">
        <v>97</v>
      </c>
      <c r="B8" s="11">
        <f>B9+B12+B16</f>
        <v>280522</v>
      </c>
      <c r="C8" s="11">
        <f aca="true" t="shared" si="1" ref="C8:J8">C9+C12+C16</f>
        <v>372284</v>
      </c>
      <c r="D8" s="11">
        <f t="shared" si="1"/>
        <v>352147</v>
      </c>
      <c r="E8" s="11">
        <f t="shared" si="1"/>
        <v>256887</v>
      </c>
      <c r="F8" s="11">
        <f t="shared" si="1"/>
        <v>336721</v>
      </c>
      <c r="G8" s="11">
        <f t="shared" si="1"/>
        <v>563763</v>
      </c>
      <c r="H8" s="11">
        <f t="shared" si="1"/>
        <v>290124</v>
      </c>
      <c r="I8" s="11">
        <f t="shared" si="1"/>
        <v>53678</v>
      </c>
      <c r="J8" s="11">
        <f t="shared" si="1"/>
        <v>143697</v>
      </c>
      <c r="K8" s="11">
        <f>SUM(B8:J8)</f>
        <v>2649823</v>
      </c>
    </row>
    <row r="9" spans="1:11" ht="17.25" customHeight="1">
      <c r="A9" s="15" t="s">
        <v>16</v>
      </c>
      <c r="B9" s="13">
        <f>+B10+B11</f>
        <v>34450</v>
      </c>
      <c r="C9" s="13">
        <f aca="true" t="shared" si="2" ref="C9:J9">+C10+C11</f>
        <v>49567</v>
      </c>
      <c r="D9" s="13">
        <f t="shared" si="2"/>
        <v>42409</v>
      </c>
      <c r="E9" s="13">
        <f t="shared" si="2"/>
        <v>32834</v>
      </c>
      <c r="F9" s="13">
        <f t="shared" si="2"/>
        <v>36483</v>
      </c>
      <c r="G9" s="13">
        <f t="shared" si="2"/>
        <v>49491</v>
      </c>
      <c r="H9" s="13">
        <f t="shared" si="2"/>
        <v>44567</v>
      </c>
      <c r="I9" s="13">
        <f t="shared" si="2"/>
        <v>8024</v>
      </c>
      <c r="J9" s="13">
        <f t="shared" si="2"/>
        <v>15853</v>
      </c>
      <c r="K9" s="11">
        <f>SUM(B9:J9)</f>
        <v>313678</v>
      </c>
    </row>
    <row r="10" spans="1:11" ht="17.25" customHeight="1">
      <c r="A10" s="29" t="s">
        <v>17</v>
      </c>
      <c r="B10" s="13">
        <v>34450</v>
      </c>
      <c r="C10" s="13">
        <v>49567</v>
      </c>
      <c r="D10" s="13">
        <v>42409</v>
      </c>
      <c r="E10" s="13">
        <v>32834</v>
      </c>
      <c r="F10" s="13">
        <v>36483</v>
      </c>
      <c r="G10" s="13">
        <v>49491</v>
      </c>
      <c r="H10" s="13">
        <v>44567</v>
      </c>
      <c r="I10" s="13">
        <v>8024</v>
      </c>
      <c r="J10" s="13">
        <v>15853</v>
      </c>
      <c r="K10" s="11">
        <f>SUM(B10:J10)</f>
        <v>313678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230116</v>
      </c>
      <c r="C12" s="17">
        <f t="shared" si="3"/>
        <v>301174</v>
      </c>
      <c r="D12" s="17">
        <f t="shared" si="3"/>
        <v>289736</v>
      </c>
      <c r="E12" s="17">
        <f t="shared" si="3"/>
        <v>210023</v>
      </c>
      <c r="F12" s="17">
        <f t="shared" si="3"/>
        <v>278053</v>
      </c>
      <c r="G12" s="17">
        <f t="shared" si="3"/>
        <v>476052</v>
      </c>
      <c r="H12" s="17">
        <f t="shared" si="3"/>
        <v>230210</v>
      </c>
      <c r="I12" s="17">
        <f t="shared" si="3"/>
        <v>42318</v>
      </c>
      <c r="J12" s="17">
        <f t="shared" si="3"/>
        <v>119213</v>
      </c>
      <c r="K12" s="11">
        <f aca="true" t="shared" si="4" ref="K12:K27">SUM(B12:J12)</f>
        <v>2176895</v>
      </c>
    </row>
    <row r="13" spans="1:13" ht="17.25" customHeight="1">
      <c r="A13" s="14" t="s">
        <v>19</v>
      </c>
      <c r="B13" s="13">
        <v>105219</v>
      </c>
      <c r="C13" s="13">
        <v>147778</v>
      </c>
      <c r="D13" s="13">
        <v>147129</v>
      </c>
      <c r="E13" s="13">
        <v>102921</v>
      </c>
      <c r="F13" s="13">
        <v>134271</v>
      </c>
      <c r="G13" s="13">
        <v>216442</v>
      </c>
      <c r="H13" s="13">
        <v>100776</v>
      </c>
      <c r="I13" s="13">
        <v>22734</v>
      </c>
      <c r="J13" s="13">
        <v>59499</v>
      </c>
      <c r="K13" s="11">
        <f t="shared" si="4"/>
        <v>1036769</v>
      </c>
      <c r="L13" s="51"/>
      <c r="M13" s="52"/>
    </row>
    <row r="14" spans="1:12" ht="17.25" customHeight="1">
      <c r="A14" s="14" t="s">
        <v>20</v>
      </c>
      <c r="B14" s="13">
        <v>114761</v>
      </c>
      <c r="C14" s="13">
        <v>137372</v>
      </c>
      <c r="D14" s="13">
        <v>132265</v>
      </c>
      <c r="E14" s="13">
        <v>97620</v>
      </c>
      <c r="F14" s="13">
        <v>133642</v>
      </c>
      <c r="G14" s="13">
        <v>243490</v>
      </c>
      <c r="H14" s="13">
        <v>110752</v>
      </c>
      <c r="I14" s="13">
        <v>16989</v>
      </c>
      <c r="J14" s="13">
        <v>56187</v>
      </c>
      <c r="K14" s="11">
        <f t="shared" si="4"/>
        <v>1043078</v>
      </c>
      <c r="L14" s="51"/>
    </row>
    <row r="15" spans="1:11" ht="17.25" customHeight="1">
      <c r="A15" s="14" t="s">
        <v>21</v>
      </c>
      <c r="B15" s="13">
        <v>10136</v>
      </c>
      <c r="C15" s="13">
        <v>16024</v>
      </c>
      <c r="D15" s="13">
        <v>10342</v>
      </c>
      <c r="E15" s="13">
        <v>9482</v>
      </c>
      <c r="F15" s="13">
        <v>10140</v>
      </c>
      <c r="G15" s="13">
        <v>16120</v>
      </c>
      <c r="H15" s="13">
        <v>18682</v>
      </c>
      <c r="I15" s="13">
        <v>2595</v>
      </c>
      <c r="J15" s="13">
        <v>3527</v>
      </c>
      <c r="K15" s="11">
        <f t="shared" si="4"/>
        <v>97048</v>
      </c>
    </row>
    <row r="16" spans="1:11" ht="17.25" customHeight="1">
      <c r="A16" s="15" t="s">
        <v>93</v>
      </c>
      <c r="B16" s="13">
        <f>B17+B18+B19</f>
        <v>15956</v>
      </c>
      <c r="C16" s="13">
        <f aca="true" t="shared" si="5" ref="C16:J16">C17+C18+C19</f>
        <v>21543</v>
      </c>
      <c r="D16" s="13">
        <f t="shared" si="5"/>
        <v>20002</v>
      </c>
      <c r="E16" s="13">
        <f t="shared" si="5"/>
        <v>14030</v>
      </c>
      <c r="F16" s="13">
        <f t="shared" si="5"/>
        <v>22185</v>
      </c>
      <c r="G16" s="13">
        <f t="shared" si="5"/>
        <v>38220</v>
      </c>
      <c r="H16" s="13">
        <f t="shared" si="5"/>
        <v>15347</v>
      </c>
      <c r="I16" s="13">
        <f t="shared" si="5"/>
        <v>3336</v>
      </c>
      <c r="J16" s="13">
        <f t="shared" si="5"/>
        <v>8631</v>
      </c>
      <c r="K16" s="11">
        <f t="shared" si="4"/>
        <v>159250</v>
      </c>
    </row>
    <row r="17" spans="1:11" ht="17.25" customHeight="1">
      <c r="A17" s="14" t="s">
        <v>94</v>
      </c>
      <c r="B17" s="13">
        <v>15760</v>
      </c>
      <c r="C17" s="13">
        <v>21326</v>
      </c>
      <c r="D17" s="13">
        <v>19800</v>
      </c>
      <c r="E17" s="13">
        <v>13860</v>
      </c>
      <c r="F17" s="13">
        <v>21995</v>
      </c>
      <c r="G17" s="13">
        <v>37773</v>
      </c>
      <c r="H17" s="13">
        <v>15172</v>
      </c>
      <c r="I17" s="13">
        <v>3304</v>
      </c>
      <c r="J17" s="13">
        <v>8541</v>
      </c>
      <c r="K17" s="11">
        <f t="shared" si="4"/>
        <v>157531</v>
      </c>
    </row>
    <row r="18" spans="1:11" ht="17.25" customHeight="1">
      <c r="A18" s="14" t="s">
        <v>95</v>
      </c>
      <c r="B18" s="13">
        <v>189</v>
      </c>
      <c r="C18" s="13">
        <v>204</v>
      </c>
      <c r="D18" s="13">
        <v>193</v>
      </c>
      <c r="E18" s="13">
        <v>162</v>
      </c>
      <c r="F18" s="13">
        <v>180</v>
      </c>
      <c r="G18" s="13">
        <v>426</v>
      </c>
      <c r="H18" s="13">
        <v>167</v>
      </c>
      <c r="I18" s="13">
        <v>32</v>
      </c>
      <c r="J18" s="13">
        <v>77</v>
      </c>
      <c r="K18" s="11">
        <f t="shared" si="4"/>
        <v>1630</v>
      </c>
    </row>
    <row r="19" spans="1:11" ht="17.25" customHeight="1">
      <c r="A19" s="14" t="s">
        <v>96</v>
      </c>
      <c r="B19" s="13">
        <v>7</v>
      </c>
      <c r="C19" s="13">
        <v>13</v>
      </c>
      <c r="D19" s="13">
        <v>9</v>
      </c>
      <c r="E19" s="13">
        <v>8</v>
      </c>
      <c r="F19" s="13">
        <v>10</v>
      </c>
      <c r="G19" s="13">
        <v>21</v>
      </c>
      <c r="H19" s="13">
        <v>8</v>
      </c>
      <c r="I19" s="13">
        <v>0</v>
      </c>
      <c r="J19" s="13">
        <v>13</v>
      </c>
      <c r="K19" s="11">
        <f t="shared" si="4"/>
        <v>89</v>
      </c>
    </row>
    <row r="20" spans="1:11" ht="17.25" customHeight="1">
      <c r="A20" s="16" t="s">
        <v>22</v>
      </c>
      <c r="B20" s="11">
        <f>+B21+B22+B23</f>
        <v>162518</v>
      </c>
      <c r="C20" s="11">
        <f aca="true" t="shared" si="6" ref="C20:J20">+C21+C22+C23</f>
        <v>185544</v>
      </c>
      <c r="D20" s="11">
        <f t="shared" si="6"/>
        <v>209243</v>
      </c>
      <c r="E20" s="11">
        <f t="shared" si="6"/>
        <v>132104</v>
      </c>
      <c r="F20" s="11">
        <f t="shared" si="6"/>
        <v>210928</v>
      </c>
      <c r="G20" s="11">
        <f t="shared" si="6"/>
        <v>395123</v>
      </c>
      <c r="H20" s="11">
        <f t="shared" si="6"/>
        <v>139359</v>
      </c>
      <c r="I20" s="11">
        <f t="shared" si="6"/>
        <v>32499</v>
      </c>
      <c r="J20" s="11">
        <f t="shared" si="6"/>
        <v>80235</v>
      </c>
      <c r="K20" s="11">
        <f t="shared" si="4"/>
        <v>1547553</v>
      </c>
    </row>
    <row r="21" spans="1:12" ht="17.25" customHeight="1">
      <c r="A21" s="12" t="s">
        <v>23</v>
      </c>
      <c r="B21" s="13">
        <v>82025</v>
      </c>
      <c r="C21" s="13">
        <v>103877</v>
      </c>
      <c r="D21" s="13">
        <v>118712</v>
      </c>
      <c r="E21" s="13">
        <v>72488</v>
      </c>
      <c r="F21" s="13">
        <v>114060</v>
      </c>
      <c r="G21" s="13">
        <v>197364</v>
      </c>
      <c r="H21" s="13">
        <v>73340</v>
      </c>
      <c r="I21" s="13">
        <v>19338</v>
      </c>
      <c r="J21" s="13">
        <v>43684</v>
      </c>
      <c r="K21" s="11">
        <f t="shared" si="4"/>
        <v>824888</v>
      </c>
      <c r="L21" s="51"/>
    </row>
    <row r="22" spans="1:12" ht="17.25" customHeight="1">
      <c r="A22" s="12" t="s">
        <v>24</v>
      </c>
      <c r="B22" s="13">
        <v>76104</v>
      </c>
      <c r="C22" s="13">
        <v>76436</v>
      </c>
      <c r="D22" s="13">
        <v>86239</v>
      </c>
      <c r="E22" s="13">
        <v>56368</v>
      </c>
      <c r="F22" s="13">
        <v>92775</v>
      </c>
      <c r="G22" s="13">
        <v>190498</v>
      </c>
      <c r="H22" s="13">
        <v>60283</v>
      </c>
      <c r="I22" s="13">
        <v>12206</v>
      </c>
      <c r="J22" s="13">
        <v>35041</v>
      </c>
      <c r="K22" s="11">
        <f t="shared" si="4"/>
        <v>685950</v>
      </c>
      <c r="L22" s="51"/>
    </row>
    <row r="23" spans="1:11" ht="17.25" customHeight="1">
      <c r="A23" s="12" t="s">
        <v>25</v>
      </c>
      <c r="B23" s="13">
        <v>4389</v>
      </c>
      <c r="C23" s="13">
        <v>5231</v>
      </c>
      <c r="D23" s="13">
        <v>4292</v>
      </c>
      <c r="E23" s="13">
        <v>3248</v>
      </c>
      <c r="F23" s="13">
        <v>4093</v>
      </c>
      <c r="G23" s="13">
        <v>7261</v>
      </c>
      <c r="H23" s="13">
        <v>5736</v>
      </c>
      <c r="I23" s="13">
        <v>955</v>
      </c>
      <c r="J23" s="13">
        <v>1510</v>
      </c>
      <c r="K23" s="11">
        <f t="shared" si="4"/>
        <v>36715</v>
      </c>
    </row>
    <row r="24" spans="1:11" ht="17.25" customHeight="1">
      <c r="A24" s="16" t="s">
        <v>26</v>
      </c>
      <c r="B24" s="13">
        <f>+B25+B26</f>
        <v>150010</v>
      </c>
      <c r="C24" s="13">
        <f aca="true" t="shared" si="7" ref="C24:J24">+C25+C26</f>
        <v>206823</v>
      </c>
      <c r="D24" s="13">
        <f t="shared" si="7"/>
        <v>218842</v>
      </c>
      <c r="E24" s="13">
        <f t="shared" si="7"/>
        <v>139804</v>
      </c>
      <c r="F24" s="13">
        <f t="shared" si="7"/>
        <v>175607</v>
      </c>
      <c r="G24" s="13">
        <f t="shared" si="7"/>
        <v>243660</v>
      </c>
      <c r="H24" s="13">
        <f t="shared" si="7"/>
        <v>123259</v>
      </c>
      <c r="I24" s="13">
        <f t="shared" si="7"/>
        <v>35874</v>
      </c>
      <c r="J24" s="13">
        <f t="shared" si="7"/>
        <v>97540</v>
      </c>
      <c r="K24" s="11">
        <f t="shared" si="4"/>
        <v>1391419</v>
      </c>
    </row>
    <row r="25" spans="1:12" ht="17.25" customHeight="1">
      <c r="A25" s="12" t="s">
        <v>115</v>
      </c>
      <c r="B25" s="13">
        <v>63843</v>
      </c>
      <c r="C25" s="13">
        <v>98339</v>
      </c>
      <c r="D25" s="13">
        <v>109317</v>
      </c>
      <c r="E25" s="13">
        <v>70136</v>
      </c>
      <c r="F25" s="13">
        <v>82856</v>
      </c>
      <c r="G25" s="13">
        <v>110740</v>
      </c>
      <c r="H25" s="13">
        <v>56577</v>
      </c>
      <c r="I25" s="13">
        <v>20179</v>
      </c>
      <c r="J25" s="13">
        <v>45989</v>
      </c>
      <c r="K25" s="11">
        <f t="shared" si="4"/>
        <v>657976</v>
      </c>
      <c r="L25" s="51"/>
    </row>
    <row r="26" spans="1:12" ht="17.25" customHeight="1">
      <c r="A26" s="12" t="s">
        <v>116</v>
      </c>
      <c r="B26" s="13">
        <v>86167</v>
      </c>
      <c r="C26" s="13">
        <v>108484</v>
      </c>
      <c r="D26" s="13">
        <v>109525</v>
      </c>
      <c r="E26" s="13">
        <v>69668</v>
      </c>
      <c r="F26" s="13">
        <v>92751</v>
      </c>
      <c r="G26" s="13">
        <v>132920</v>
      </c>
      <c r="H26" s="13">
        <v>66682</v>
      </c>
      <c r="I26" s="13">
        <v>15695</v>
      </c>
      <c r="J26" s="13">
        <v>51551</v>
      </c>
      <c r="K26" s="11">
        <f t="shared" si="4"/>
        <v>733443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8032</v>
      </c>
      <c r="I27" s="11">
        <v>0</v>
      </c>
      <c r="J27" s="11">
        <v>0</v>
      </c>
      <c r="K27" s="11">
        <f t="shared" si="4"/>
        <v>8032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2.8553</v>
      </c>
      <c r="C29" s="58">
        <f aca="true" t="shared" si="8" ref="C29:J29">SUM(C30:C33)</f>
        <v>3.1949968699999998</v>
      </c>
      <c r="D29" s="58">
        <f t="shared" si="8"/>
        <v>3.5975</v>
      </c>
      <c r="E29" s="58">
        <f t="shared" si="8"/>
        <v>3.05921955</v>
      </c>
      <c r="F29" s="58">
        <f t="shared" si="8"/>
        <v>3.0275</v>
      </c>
      <c r="G29" s="58">
        <f t="shared" si="8"/>
        <v>2.5547000000000004</v>
      </c>
      <c r="H29" s="58">
        <f t="shared" si="8"/>
        <v>2.9293</v>
      </c>
      <c r="I29" s="58">
        <f t="shared" si="8"/>
        <v>5.1998</v>
      </c>
      <c r="J29" s="58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5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103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8729.98</v>
      </c>
      <c r="I35" s="19">
        <v>0</v>
      </c>
      <c r="J35" s="19">
        <v>0</v>
      </c>
      <c r="K35" s="23">
        <f>SUM(B35:J35)</f>
        <v>8729.98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102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1716747.05</v>
      </c>
      <c r="C47" s="22">
        <f aca="true" t="shared" si="12" ref="C47:H47">+C48+C57</f>
        <v>2474286.59</v>
      </c>
      <c r="D47" s="22">
        <f t="shared" si="12"/>
        <v>2839423.1999999993</v>
      </c>
      <c r="E47" s="22">
        <f t="shared" si="12"/>
        <v>1644095.88</v>
      </c>
      <c r="F47" s="22">
        <f t="shared" si="12"/>
        <v>2218628.99</v>
      </c>
      <c r="G47" s="22">
        <f t="shared" si="12"/>
        <v>3110186.15</v>
      </c>
      <c r="H47" s="22">
        <f t="shared" si="12"/>
        <v>1675698.77</v>
      </c>
      <c r="I47" s="22">
        <f>+I48+I57</f>
        <v>635706.51</v>
      </c>
      <c r="J47" s="22">
        <f>+J48+J57</f>
        <v>1008577.7200000001</v>
      </c>
      <c r="K47" s="22">
        <f>SUM(B47:J47)</f>
        <v>17323350.86</v>
      </c>
    </row>
    <row r="48" spans="1:11" ht="17.25" customHeight="1">
      <c r="A48" s="16" t="s">
        <v>108</v>
      </c>
      <c r="B48" s="23">
        <f>SUM(B49:B56)</f>
        <v>1697427.35</v>
      </c>
      <c r="C48" s="23">
        <f aca="true" t="shared" si="13" ref="C48:J48">SUM(C49:C56)</f>
        <v>2448831.27</v>
      </c>
      <c r="D48" s="23">
        <f t="shared" si="13"/>
        <v>2813270.3799999994</v>
      </c>
      <c r="E48" s="23">
        <f t="shared" si="13"/>
        <v>1621145.4</v>
      </c>
      <c r="F48" s="23">
        <f t="shared" si="13"/>
        <v>2194939.06</v>
      </c>
      <c r="G48" s="23">
        <f t="shared" si="13"/>
        <v>3079574.35</v>
      </c>
      <c r="H48" s="23">
        <f t="shared" si="13"/>
        <v>1655120.3</v>
      </c>
      <c r="I48" s="23">
        <f t="shared" si="13"/>
        <v>635706.51</v>
      </c>
      <c r="J48" s="23">
        <f t="shared" si="13"/>
        <v>994215.3400000001</v>
      </c>
      <c r="K48" s="23">
        <f aca="true" t="shared" si="14" ref="K48:K57">SUM(B48:J48)</f>
        <v>17140229.96</v>
      </c>
    </row>
    <row r="49" spans="1:11" ht="17.25" customHeight="1">
      <c r="A49" s="34" t="s">
        <v>43</v>
      </c>
      <c r="B49" s="23">
        <f aca="true" t="shared" si="15" ref="B49:H49">ROUND(B30*B7,2)</f>
        <v>1696182.31</v>
      </c>
      <c r="C49" s="23">
        <f t="shared" si="15"/>
        <v>2441377.71</v>
      </c>
      <c r="D49" s="23">
        <f t="shared" si="15"/>
        <v>2810785.78</v>
      </c>
      <c r="E49" s="23">
        <f t="shared" si="15"/>
        <v>1620122.12</v>
      </c>
      <c r="F49" s="23">
        <f t="shared" si="15"/>
        <v>2193056.84</v>
      </c>
      <c r="G49" s="23">
        <f t="shared" si="15"/>
        <v>3076834.2</v>
      </c>
      <c r="H49" s="23">
        <f t="shared" si="15"/>
        <v>1645254.84</v>
      </c>
      <c r="I49" s="23">
        <f>ROUND(I30*I7,2)</f>
        <v>634640.79</v>
      </c>
      <c r="J49" s="23">
        <f>ROUND(J30*J7,2)</f>
        <v>991998.3</v>
      </c>
      <c r="K49" s="23">
        <f t="shared" si="14"/>
        <v>17110252.89</v>
      </c>
    </row>
    <row r="50" spans="1:11" ht="17.25" customHeight="1">
      <c r="A50" s="34" t="s">
        <v>44</v>
      </c>
      <c r="B50" s="19">
        <v>0</v>
      </c>
      <c r="C50" s="23">
        <f>ROUND(C31*C7,2)</f>
        <v>5426.63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5426.63</v>
      </c>
    </row>
    <row r="51" spans="1:11" ht="17.25" customHeight="1">
      <c r="A51" s="65" t="s">
        <v>104</v>
      </c>
      <c r="B51" s="66">
        <f aca="true" t="shared" si="16" ref="B51:H51">ROUND(B32*B7,2)</f>
        <v>-2846.64</v>
      </c>
      <c r="C51" s="66">
        <f t="shared" si="16"/>
        <v>-3746.79</v>
      </c>
      <c r="D51" s="66">
        <f t="shared" si="16"/>
        <v>-3901.16</v>
      </c>
      <c r="E51" s="66">
        <f t="shared" si="16"/>
        <v>-2422.12</v>
      </c>
      <c r="F51" s="66">
        <f t="shared" si="16"/>
        <v>-3399.3</v>
      </c>
      <c r="G51" s="66">
        <f t="shared" si="16"/>
        <v>-4689.93</v>
      </c>
      <c r="H51" s="66">
        <f t="shared" si="16"/>
        <v>-2579.56</v>
      </c>
      <c r="I51" s="19">
        <v>0</v>
      </c>
      <c r="J51" s="19">
        <v>0</v>
      </c>
      <c r="K51" s="66">
        <f>SUM(B51:J51)</f>
        <v>-23585.5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8729.98</v>
      </c>
      <c r="I53" s="31">
        <f>+I35</f>
        <v>0</v>
      </c>
      <c r="J53" s="31">
        <f>+J35</f>
        <v>0</v>
      </c>
      <c r="K53" s="23">
        <f t="shared" si="14"/>
        <v>8729.98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-195318.04</v>
      </c>
      <c r="C61" s="35">
        <f t="shared" si="17"/>
        <v>-223210.95000000004</v>
      </c>
      <c r="D61" s="35">
        <f t="shared" si="17"/>
        <v>-211032.85999999996</v>
      </c>
      <c r="E61" s="35">
        <f t="shared" si="17"/>
        <v>-229448.56</v>
      </c>
      <c r="F61" s="35">
        <f t="shared" si="17"/>
        <v>-211805.68000000005</v>
      </c>
      <c r="G61" s="35">
        <f t="shared" si="17"/>
        <v>-276209.32999999996</v>
      </c>
      <c r="H61" s="35">
        <f t="shared" si="17"/>
        <v>-190268.7</v>
      </c>
      <c r="I61" s="35">
        <f t="shared" si="17"/>
        <v>-100258.45999999998</v>
      </c>
      <c r="J61" s="35">
        <f t="shared" si="17"/>
        <v>-74362.74</v>
      </c>
      <c r="K61" s="35">
        <f>SUM(B61:J61)</f>
        <v>-1711915.3199999998</v>
      </c>
    </row>
    <row r="62" spans="1:11" ht="18.75" customHeight="1">
      <c r="A62" s="16" t="s">
        <v>74</v>
      </c>
      <c r="B62" s="35">
        <f aca="true" t="shared" si="18" ref="B62:J62">B63+B64+B65+B66+B67+B68</f>
        <v>-173747.97</v>
      </c>
      <c r="C62" s="35">
        <f t="shared" si="18"/>
        <v>-191908.85</v>
      </c>
      <c r="D62" s="35">
        <f t="shared" si="18"/>
        <v>-177761.92</v>
      </c>
      <c r="E62" s="35">
        <f t="shared" si="18"/>
        <v>-208796.81</v>
      </c>
      <c r="F62" s="35">
        <f t="shared" si="18"/>
        <v>-183064.73</v>
      </c>
      <c r="G62" s="35">
        <f t="shared" si="18"/>
        <v>-234314.32</v>
      </c>
      <c r="H62" s="35">
        <f t="shared" si="18"/>
        <v>-169354.6</v>
      </c>
      <c r="I62" s="35">
        <f t="shared" si="18"/>
        <v>-30491.2</v>
      </c>
      <c r="J62" s="35">
        <f t="shared" si="18"/>
        <v>-60241.4</v>
      </c>
      <c r="K62" s="35">
        <f aca="true" t="shared" si="19" ref="K62:K91">SUM(B62:J62)</f>
        <v>-1429681.8</v>
      </c>
    </row>
    <row r="63" spans="1:11" ht="18.75" customHeight="1">
      <c r="A63" s="12" t="s">
        <v>75</v>
      </c>
      <c r="B63" s="35">
        <f>-ROUND(B9*$D$3,2)</f>
        <v>-130910</v>
      </c>
      <c r="C63" s="35">
        <f aca="true" t="shared" si="20" ref="C63:J63">-ROUND(C9*$D$3,2)</f>
        <v>-188354.6</v>
      </c>
      <c r="D63" s="35">
        <f t="shared" si="20"/>
        <v>-161154.2</v>
      </c>
      <c r="E63" s="35">
        <f t="shared" si="20"/>
        <v>-124769.2</v>
      </c>
      <c r="F63" s="35">
        <f t="shared" si="20"/>
        <v>-138635.4</v>
      </c>
      <c r="G63" s="35">
        <f t="shared" si="20"/>
        <v>-188065.8</v>
      </c>
      <c r="H63" s="35">
        <f t="shared" si="20"/>
        <v>-169354.6</v>
      </c>
      <c r="I63" s="35">
        <f t="shared" si="20"/>
        <v>-30491.2</v>
      </c>
      <c r="J63" s="35">
        <f t="shared" si="20"/>
        <v>-60241.4</v>
      </c>
      <c r="K63" s="35">
        <f t="shared" si="19"/>
        <v>-1191976.4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-741</v>
      </c>
      <c r="C65" s="35">
        <v>-228</v>
      </c>
      <c r="D65" s="35">
        <v>-342</v>
      </c>
      <c r="E65" s="35">
        <v>-418</v>
      </c>
      <c r="F65" s="35">
        <v>-406.6</v>
      </c>
      <c r="G65" s="35">
        <v>-304</v>
      </c>
      <c r="H65" s="19">
        <v>0</v>
      </c>
      <c r="I65" s="19">
        <v>0</v>
      </c>
      <c r="J65" s="19">
        <v>0</v>
      </c>
      <c r="K65" s="35">
        <f t="shared" si="19"/>
        <v>-2439.6</v>
      </c>
    </row>
    <row r="66" spans="1:11" ht="18.75" customHeight="1">
      <c r="A66" s="12" t="s">
        <v>105</v>
      </c>
      <c r="B66" s="35">
        <v>-4035.6</v>
      </c>
      <c r="C66" s="35">
        <v>-1330</v>
      </c>
      <c r="D66" s="35">
        <v>-1622.6</v>
      </c>
      <c r="E66" s="35">
        <v>-3017.2</v>
      </c>
      <c r="F66" s="35">
        <v>-1090.6</v>
      </c>
      <c r="G66" s="35">
        <v>-1250.2</v>
      </c>
      <c r="H66" s="19">
        <v>0</v>
      </c>
      <c r="I66" s="19">
        <v>0</v>
      </c>
      <c r="J66" s="19">
        <v>0</v>
      </c>
      <c r="K66" s="35">
        <f t="shared" si="19"/>
        <v>-12346.200000000003</v>
      </c>
    </row>
    <row r="67" spans="1:11" ht="18.75" customHeight="1">
      <c r="A67" s="12" t="s">
        <v>52</v>
      </c>
      <c r="B67" s="35">
        <v>-38061.37</v>
      </c>
      <c r="C67" s="35">
        <v>-1996.25</v>
      </c>
      <c r="D67" s="35">
        <v>-14643.12</v>
      </c>
      <c r="E67" s="35">
        <v>-80592.41</v>
      </c>
      <c r="F67" s="35">
        <v>-42932.13</v>
      </c>
      <c r="G67" s="35">
        <v>-44694.32</v>
      </c>
      <c r="H67" s="19">
        <v>0</v>
      </c>
      <c r="I67" s="19">
        <v>0</v>
      </c>
      <c r="J67" s="19">
        <v>0</v>
      </c>
      <c r="K67" s="35">
        <f t="shared" si="19"/>
        <v>-222919.60000000003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2" customFormat="1" ht="18.75" customHeight="1">
      <c r="A69" s="63" t="s">
        <v>79</v>
      </c>
      <c r="B69" s="66">
        <f>SUM(B70:B102)</f>
        <v>-21570.069999999996</v>
      </c>
      <c r="C69" s="66">
        <f>SUM(C70:C102)</f>
        <v>-31302.10000000003</v>
      </c>
      <c r="D69" s="66">
        <f>SUM(D70:D102)</f>
        <v>-33270.93999999995</v>
      </c>
      <c r="E69" s="66">
        <f aca="true" t="shared" si="21" ref="E69:J69">SUM(E70:E102)</f>
        <v>-20651.750000000004</v>
      </c>
      <c r="F69" s="66">
        <f t="shared" si="21"/>
        <v>-28740.950000000055</v>
      </c>
      <c r="G69" s="66">
        <f t="shared" si="21"/>
        <v>-41895.00999999997</v>
      </c>
      <c r="H69" s="66">
        <f t="shared" si="21"/>
        <v>-20914.099999999995</v>
      </c>
      <c r="I69" s="66">
        <f t="shared" si="21"/>
        <v>-69767.25999999998</v>
      </c>
      <c r="J69" s="66">
        <f t="shared" si="21"/>
        <v>-14121.339999999998</v>
      </c>
      <c r="K69" s="66">
        <f t="shared" si="19"/>
        <v>-282233.5200000001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6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6">
        <v>-2392.81</v>
      </c>
      <c r="J72" s="19">
        <v>0</v>
      </c>
      <c r="K72" s="66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6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6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63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7">
        <f>ROUND(SUM(B100:J100),2)</f>
        <v>-76700.93</v>
      </c>
      <c r="L100" s="54"/>
    </row>
    <row r="101" spans="1:12" ht="18.75" customHeight="1">
      <c r="A101" s="63" t="s">
        <v>138</v>
      </c>
      <c r="B101" s="35">
        <v>-699.0399999999988</v>
      </c>
      <c r="C101" s="35">
        <v>-981.1600000000326</v>
      </c>
      <c r="D101" s="35">
        <v>-1186.1899999999534</v>
      </c>
      <c r="E101" s="35">
        <v>-687.1300000000047</v>
      </c>
      <c r="F101" s="35">
        <v>-915.8700000000536</v>
      </c>
      <c r="G101" s="35">
        <v>-1255.989999999972</v>
      </c>
      <c r="H101" s="35">
        <v>-669.3499999999965</v>
      </c>
      <c r="I101" s="35">
        <v>-159.98999999999796</v>
      </c>
      <c r="J101" s="35">
        <v>-267.77999999999884</v>
      </c>
      <c r="K101" s="47">
        <f>ROUND(SUM(B101:J101),2)</f>
        <v>-6822.5</v>
      </c>
      <c r="L101" s="54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4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4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5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3"/>
    </row>
    <row r="106" spans="1:12" ht="18.75" customHeight="1">
      <c r="A106" s="16" t="s">
        <v>83</v>
      </c>
      <c r="B106" s="24">
        <f aca="true" t="shared" si="23" ref="B106:H106">+B107+B108</f>
        <v>1521429.01</v>
      </c>
      <c r="C106" s="24">
        <f t="shared" si="23"/>
        <v>2251075.6399999997</v>
      </c>
      <c r="D106" s="24">
        <f t="shared" si="23"/>
        <v>2628390.3399999994</v>
      </c>
      <c r="E106" s="24">
        <f t="shared" si="23"/>
        <v>1414647.3199999998</v>
      </c>
      <c r="F106" s="24">
        <f t="shared" si="23"/>
        <v>2006823.31</v>
      </c>
      <c r="G106" s="24">
        <f t="shared" si="23"/>
        <v>2833976.8200000003</v>
      </c>
      <c r="H106" s="24">
        <f t="shared" si="23"/>
        <v>1485430.0699999998</v>
      </c>
      <c r="I106" s="24">
        <f>+I107+I108</f>
        <v>535448.05</v>
      </c>
      <c r="J106" s="24">
        <f>+J107+J108</f>
        <v>934214.9800000001</v>
      </c>
      <c r="K106" s="47">
        <f t="shared" si="22"/>
        <v>15611435.540000001</v>
      </c>
      <c r="L106" s="53"/>
    </row>
    <row r="107" spans="1:12" ht="18" customHeight="1">
      <c r="A107" s="16" t="s">
        <v>82</v>
      </c>
      <c r="B107" s="24">
        <f aca="true" t="shared" si="24" ref="B107:J107">+B48+B62+B69+B103</f>
        <v>1502109.31</v>
      </c>
      <c r="C107" s="24">
        <f t="shared" si="24"/>
        <v>2225620.32</v>
      </c>
      <c r="D107" s="24">
        <f t="shared" si="24"/>
        <v>2602237.5199999996</v>
      </c>
      <c r="E107" s="24">
        <f t="shared" si="24"/>
        <v>1391696.8399999999</v>
      </c>
      <c r="F107" s="24">
        <f t="shared" si="24"/>
        <v>1983133.3800000001</v>
      </c>
      <c r="G107" s="24">
        <f t="shared" si="24"/>
        <v>2803365.0200000005</v>
      </c>
      <c r="H107" s="24">
        <f t="shared" si="24"/>
        <v>1464851.5999999999</v>
      </c>
      <c r="I107" s="24">
        <f t="shared" si="24"/>
        <v>535448.05</v>
      </c>
      <c r="J107" s="24">
        <f t="shared" si="24"/>
        <v>919852.6000000001</v>
      </c>
      <c r="K107" s="47">
        <f t="shared" si="22"/>
        <v>15428314.64</v>
      </c>
      <c r="L107" s="53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7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6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7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0">
        <f>SUM(K115:K133)</f>
        <v>15611435.559999997</v>
      </c>
      <c r="L114" s="53"/>
    </row>
    <row r="115" spans="1:11" ht="18.75" customHeight="1">
      <c r="A115" s="26" t="s">
        <v>70</v>
      </c>
      <c r="B115" s="27">
        <v>194052.23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>SUM(B115:J115)</f>
        <v>194052.23</v>
      </c>
    </row>
    <row r="116" spans="1:11" ht="18.75" customHeight="1">
      <c r="A116" s="26" t="s">
        <v>71</v>
      </c>
      <c r="B116" s="27">
        <v>1327376.77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aca="true" t="shared" si="26" ref="K116:K133">SUM(B116:J116)</f>
        <v>1327376.77</v>
      </c>
    </row>
    <row r="117" spans="1:11" ht="18.75" customHeight="1">
      <c r="A117" s="26" t="s">
        <v>72</v>
      </c>
      <c r="B117" s="39">
        <v>0</v>
      </c>
      <c r="C117" s="27">
        <f>+C106</f>
        <v>2251075.6399999997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6"/>
        <v>2251075.6399999997</v>
      </c>
    </row>
    <row r="118" spans="1:11" ht="18.75" customHeight="1">
      <c r="A118" s="26" t="s">
        <v>73</v>
      </c>
      <c r="B118" s="39">
        <v>0</v>
      </c>
      <c r="C118" s="39">
        <v>0</v>
      </c>
      <c r="D118" s="27">
        <f>+D106</f>
        <v>2628390.3399999994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6"/>
        <v>2628390.3399999994</v>
      </c>
    </row>
    <row r="119" spans="1:11" ht="18.75" customHeight="1">
      <c r="A119" s="26" t="s">
        <v>118</v>
      </c>
      <c r="B119" s="39">
        <v>0</v>
      </c>
      <c r="C119" s="39">
        <v>0</v>
      </c>
      <c r="D119" s="39">
        <v>0</v>
      </c>
      <c r="E119" s="27">
        <v>1273182.59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6"/>
        <v>1273182.59</v>
      </c>
    </row>
    <row r="120" spans="1:11" ht="18.75" customHeight="1">
      <c r="A120" s="26" t="s">
        <v>119</v>
      </c>
      <c r="B120" s="39">
        <v>0</v>
      </c>
      <c r="C120" s="39">
        <v>0</v>
      </c>
      <c r="D120" s="39">
        <v>0</v>
      </c>
      <c r="E120" s="27">
        <v>141464.73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6"/>
        <v>141464.73</v>
      </c>
    </row>
    <row r="121" spans="1:11" ht="18.75" customHeight="1">
      <c r="A121" s="67" t="s">
        <v>120</v>
      </c>
      <c r="B121" s="39">
        <v>0</v>
      </c>
      <c r="C121" s="39">
        <v>0</v>
      </c>
      <c r="D121" s="39">
        <v>0</v>
      </c>
      <c r="E121" s="39">
        <v>0</v>
      </c>
      <c r="F121" s="27">
        <v>382740.43</v>
      </c>
      <c r="G121" s="39">
        <v>0</v>
      </c>
      <c r="H121" s="39">
        <v>0</v>
      </c>
      <c r="I121" s="39">
        <v>0</v>
      </c>
      <c r="J121" s="39">
        <v>0</v>
      </c>
      <c r="K121" s="40">
        <f t="shared" si="26"/>
        <v>382740.43</v>
      </c>
    </row>
    <row r="122" spans="1:11" ht="18.75" customHeight="1">
      <c r="A122" s="67" t="s">
        <v>121</v>
      </c>
      <c r="B122" s="39">
        <v>0</v>
      </c>
      <c r="C122" s="39">
        <v>0</v>
      </c>
      <c r="D122" s="39">
        <v>0</v>
      </c>
      <c r="E122" s="39">
        <v>0</v>
      </c>
      <c r="F122" s="27">
        <v>711769.16</v>
      </c>
      <c r="G122" s="39">
        <v>0</v>
      </c>
      <c r="H122" s="39">
        <v>0</v>
      </c>
      <c r="I122" s="39">
        <v>0</v>
      </c>
      <c r="J122" s="39">
        <v>0</v>
      </c>
      <c r="K122" s="40">
        <f t="shared" si="26"/>
        <v>711769.16</v>
      </c>
    </row>
    <row r="123" spans="1:11" ht="18.75" customHeight="1">
      <c r="A123" s="67" t="s">
        <v>122</v>
      </c>
      <c r="B123" s="39">
        <v>0</v>
      </c>
      <c r="C123" s="39">
        <v>0</v>
      </c>
      <c r="D123" s="39">
        <v>0</v>
      </c>
      <c r="E123" s="39">
        <v>0</v>
      </c>
      <c r="F123" s="27">
        <v>100418.92</v>
      </c>
      <c r="G123" s="39">
        <v>0</v>
      </c>
      <c r="H123" s="39">
        <v>0</v>
      </c>
      <c r="I123" s="39">
        <v>0</v>
      </c>
      <c r="J123" s="39">
        <v>0</v>
      </c>
      <c r="K123" s="40">
        <f t="shared" si="26"/>
        <v>100418.92</v>
      </c>
    </row>
    <row r="124" spans="1:11" ht="18.75" customHeight="1">
      <c r="A124" s="67" t="s">
        <v>123</v>
      </c>
      <c r="B124" s="69">
        <v>0</v>
      </c>
      <c r="C124" s="69">
        <v>0</v>
      </c>
      <c r="D124" s="69">
        <v>0</v>
      </c>
      <c r="E124" s="69">
        <v>0</v>
      </c>
      <c r="F124" s="70">
        <v>811894.81</v>
      </c>
      <c r="G124" s="69">
        <v>0</v>
      </c>
      <c r="H124" s="69">
        <v>0</v>
      </c>
      <c r="I124" s="69">
        <v>0</v>
      </c>
      <c r="J124" s="69">
        <v>0</v>
      </c>
      <c r="K124" s="70">
        <f t="shared" si="26"/>
        <v>811894.81</v>
      </c>
    </row>
    <row r="125" spans="1:11" ht="18.75" customHeight="1">
      <c r="A125" s="67" t="s">
        <v>124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828947.27</v>
      </c>
      <c r="H125" s="39">
        <v>0</v>
      </c>
      <c r="I125" s="39">
        <v>0</v>
      </c>
      <c r="J125" s="39">
        <v>0</v>
      </c>
      <c r="K125" s="40">
        <f t="shared" si="26"/>
        <v>828947.27</v>
      </c>
    </row>
    <row r="126" spans="1:11" ht="18.75" customHeight="1">
      <c r="A126" s="67" t="s">
        <v>125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65907.07</v>
      </c>
      <c r="H126" s="39">
        <v>0</v>
      </c>
      <c r="I126" s="39">
        <v>0</v>
      </c>
      <c r="J126" s="39">
        <v>0</v>
      </c>
      <c r="K126" s="40">
        <f t="shared" si="26"/>
        <v>65907.07</v>
      </c>
    </row>
    <row r="127" spans="1:11" ht="18.75" customHeight="1">
      <c r="A127" s="67" t="s">
        <v>126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27">
        <v>421263.87</v>
      </c>
      <c r="H127" s="39">
        <v>0</v>
      </c>
      <c r="I127" s="39">
        <v>0</v>
      </c>
      <c r="J127" s="39">
        <v>0</v>
      </c>
      <c r="K127" s="40">
        <f t="shared" si="26"/>
        <v>421263.87</v>
      </c>
    </row>
    <row r="128" spans="1:11" ht="18.75" customHeight="1">
      <c r="A128" s="67" t="s">
        <v>127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27">
        <v>417535.32</v>
      </c>
      <c r="H128" s="39">
        <v>0</v>
      </c>
      <c r="I128" s="39">
        <v>0</v>
      </c>
      <c r="J128" s="39">
        <v>0</v>
      </c>
      <c r="K128" s="40">
        <f t="shared" si="26"/>
        <v>417535.32</v>
      </c>
    </row>
    <row r="129" spans="1:11" ht="18.75" customHeight="1">
      <c r="A129" s="67" t="s">
        <v>128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27">
        <v>1100323.28</v>
      </c>
      <c r="H129" s="39">
        <v>0</v>
      </c>
      <c r="I129" s="39">
        <v>0</v>
      </c>
      <c r="J129" s="39">
        <v>0</v>
      </c>
      <c r="K129" s="40">
        <f t="shared" si="26"/>
        <v>1100323.28</v>
      </c>
    </row>
    <row r="130" spans="1:11" ht="18.75" customHeight="1">
      <c r="A130" s="67" t="s">
        <v>129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27">
        <v>530584.2</v>
      </c>
      <c r="I130" s="39">
        <v>0</v>
      </c>
      <c r="J130" s="39">
        <v>0</v>
      </c>
      <c r="K130" s="40">
        <f t="shared" si="26"/>
        <v>530584.2</v>
      </c>
    </row>
    <row r="131" spans="1:11" ht="18.75" customHeight="1">
      <c r="A131" s="67" t="s">
        <v>130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27">
        <v>954845.87</v>
      </c>
      <c r="I131" s="39">
        <v>0</v>
      </c>
      <c r="J131" s="39">
        <v>0</v>
      </c>
      <c r="K131" s="40">
        <f t="shared" si="26"/>
        <v>954845.87</v>
      </c>
    </row>
    <row r="132" spans="1:11" ht="18.75" customHeight="1">
      <c r="A132" s="67" t="s">
        <v>131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27">
        <v>535448.07</v>
      </c>
      <c r="J132" s="39">
        <v>0</v>
      </c>
      <c r="K132" s="40">
        <f t="shared" si="26"/>
        <v>535448.07</v>
      </c>
    </row>
    <row r="133" spans="1:11" ht="18.75" customHeight="1">
      <c r="A133" s="68" t="s">
        <v>132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934214.99</v>
      </c>
      <c r="K133" s="43">
        <f t="shared" si="26"/>
        <v>934214.99</v>
      </c>
    </row>
    <row r="134" spans="1:11" ht="18.75" customHeight="1">
      <c r="A134" s="75" t="s">
        <v>136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f>J106-J133</f>
        <v>-0.009999999892897904</v>
      </c>
      <c r="K134" s="50"/>
    </row>
    <row r="135" ht="18.75" customHeight="1">
      <c r="A135" s="75" t="s">
        <v>137</v>
      </c>
    </row>
    <row r="136" ht="18.75" customHeight="1">
      <c r="A136" s="75" t="s">
        <v>139</v>
      </c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2017-08-21T19:23:34Z</dcterms:modified>
  <cp:category/>
  <cp:version/>
  <cp:contentType/>
  <cp:contentStatus/>
</cp:coreProperties>
</file>