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<sst xmlns="http://schemas.openxmlformats.org/spreadsheetml/2006/main" count="141" uniqueCount="141">
  <si>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</si>
  <si>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</si>
  <si>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</si>
  <si>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</si>
  <si>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</si>
  <si>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</si>
  <si>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</si>
  <si>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</si>
  <si>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</si>
  <si>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</si>
  <si>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</si>
  <si>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</si>
  <si>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</si>
  <si>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</si>
  <si>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</si>
  <si>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</si>
  <si>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</si>
  <si>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</si>
  <si>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</si>
  <si>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</si>
  <si>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</si>
  <si>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</si>
  <si>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</si>
  <si>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</si>
  <si>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</si>
  <si>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</si>
  <si>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</si>
  <si>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</si>
  <si>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</si>
  <si>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</si>
  <si>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</si>
  <si>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</si>
  <si>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</si>
  <si>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</si>
  <si>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</si>
  <si>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</si>
  <si>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</si>
  <si>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</si>
  <si>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</si>
  <si>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</si>
  <si>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</si>
  <si>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</si>
  <si>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</si>
  <si>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</si>
  <si>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</si>
  <si>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</si>
  <si>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</si>
  <si>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</si>
  <si>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</si>
  <si>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</si>
  <si>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</si>
  <si>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</si>
  <si>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</si>
  <si>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</si>
  <si>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</si>
  <si>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</si>
  <si>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</si>
  <si>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</si>
  <si>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</si>
  <si>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</si>
  <si>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</si>
  <si>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</si>
  <si>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</si>
  <si>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</si>
  <si>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</si>
  <si>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</si>
  <si>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</si>
  <si>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</si>
  <si>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</si>
  <si>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</si>
  <si>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</si>
  <si>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</si>
  <si>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</si>
  <si>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</si>
  <si>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</si>
  <si>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</si>
  <si>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</si>
  <si>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</si>
  <si>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</si>
  <si>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</si>
  <si>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</si>
  <si>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</si>
  <si>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</si>
  <si>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</si>
  <si>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</si>
  <si>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</si>
  <si>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</si>
  <si>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</si>
  <si>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</si>
  <si>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</si>
  <si>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</si>
  <si>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</si>
  <si>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</si>
  <si>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</si>
  <si>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</si>
  <si>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</si>
  <si>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</si>
  <si>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</si>
  <si>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</si>
  <si>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</si>
  <si>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</si>
  <si>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</si>
  <si>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</si>
  <si>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</si>
  <si>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</si>
  <si>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</si>
  <si>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</si>
  <si>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</si>
  <si>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</si>
  <si>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</si>
  <si>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</si>
  <si>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</si>
  <si>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</si>
  <si>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</si>
  <si>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</si>
  <si>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</si>
  <si>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</si>
  <si>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</si>
  <si>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</si>
  <si>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</si>
  <si>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</si>
  <si>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</si>
  <si>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</si>
  <si>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</si>
  <si>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</si>
  <si>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</si>
  <si>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</si>
  <si>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</si>
  <si>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</si>
  <si>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</si>
  <si>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</si>
  <si>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</si>
  <si>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</si>
  <si>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24/08/17 - VENCIMENTO 31/08/17</t>
  </si>
  <si>
    <t>6.2.31. Ajuste de Remuneração Previsto Contratualmente ¹</t>
  </si>
  <si>
    <t>6.2.32. Ajuste de Remuneração Previsto Contratualmente ²</t>
  </si>
  <si>
    <t>Notas:</t>
  </si>
  <si>
    <t>(2) Revisão do ajuste de remuneração previsto contratualmente, período de 26/06 a 24/07/17.</t>
  </si>
  <si>
    <t>(1) Ajuste de remuneração previsto contratualmente, período de 26/06 a 24/07/17, parcela 20/20.</t>
  </si>
  <si>
    <t>(3) Rede da madrugada de julho/17.</t>
  </si>
  <si>
    <t>6.3. Revisão de Remuneração pelo Transporte Coletivo ³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</si>
</sst>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594683</v>
      </c>
      <c r="C7" s="9">
        <f t="shared" si="0"/>
        <v>778418</v>
      </c>
      <c r="D7" s="9">
        <f t="shared" si="0"/>
        <v>792648</v>
      </c>
      <c r="E7" s="9">
        <f t="shared" si="0"/>
        <v>542129</v>
      </c>
      <c r="F7" s="9">
        <f t="shared" si="0"/>
        <v>736920</v>
      </c>
      <c r="G7" s="9">
        <f t="shared" si="0"/>
        <v>1223828</v>
      </c>
      <c r="H7" s="9">
        <f t="shared" si="0"/>
        <v>569858</v>
      </c>
      <c r="I7" s="9">
        <f t="shared" si="0"/>
        <v>124188</v>
      </c>
      <c r="J7" s="9">
        <f t="shared" si="0"/>
        <v>320326</v>
      </c>
      <c r="K7" s="9">
        <f t="shared" si="0"/>
        <v>5682998</v>
      </c>
      <c r="L7" s="50"/>
    </row>
    <row r="8" spans="1:11" ht="17.25" customHeight="1">
      <c r="A8" s="10" t="s">
        <v>97</v>
      </c>
      <c r="B8" s="11">
        <f>B9+B12+B16</f>
        <v>281033</v>
      </c>
      <c r="C8" s="11">
        <f aca="true" t="shared" si="1" ref="C8:J8">C9+C12+C16</f>
        <v>379261</v>
      </c>
      <c r="D8" s="11">
        <f t="shared" si="1"/>
        <v>360696</v>
      </c>
      <c r="E8" s="11">
        <f t="shared" si="1"/>
        <v>263250</v>
      </c>
      <c r="F8" s="11">
        <f t="shared" si="1"/>
        <v>345396</v>
      </c>
      <c r="G8" s="11">
        <f t="shared" si="1"/>
        <v>573107</v>
      </c>
      <c r="H8" s="11">
        <f t="shared" si="1"/>
        <v>294631</v>
      </c>
      <c r="I8" s="11">
        <f t="shared" si="1"/>
        <v>54984</v>
      </c>
      <c r="J8" s="11">
        <f t="shared" si="1"/>
        <v>144017</v>
      </c>
      <c r="K8" s="11">
        <f>SUM(B8:J8)</f>
        <v>2696375</v>
      </c>
    </row>
    <row r="9" spans="1:11" ht="17.25" customHeight="1">
      <c r="A9" s="15" t="s">
        <v>16</v>
      </c>
      <c r="B9" s="13">
        <f>+B10+B11</f>
        <v>32684</v>
      </c>
      <c r="C9" s="13">
        <f aca="true" t="shared" si="2" ref="C9:J9">+C10+C11</f>
        <v>47165</v>
      </c>
      <c r="D9" s="13">
        <f t="shared" si="2"/>
        <v>40413</v>
      </c>
      <c r="E9" s="13">
        <f t="shared" si="2"/>
        <v>32031</v>
      </c>
      <c r="F9" s="13">
        <f t="shared" si="2"/>
        <v>34619</v>
      </c>
      <c r="G9" s="13">
        <f t="shared" si="2"/>
        <v>46328</v>
      </c>
      <c r="H9" s="13">
        <f t="shared" si="2"/>
        <v>43631</v>
      </c>
      <c r="I9" s="13">
        <f t="shared" si="2"/>
        <v>7927</v>
      </c>
      <c r="J9" s="13">
        <f t="shared" si="2"/>
        <v>14843</v>
      </c>
      <c r="K9" s="11">
        <f>SUM(B9:J9)</f>
        <v>299641</v>
      </c>
    </row>
    <row r="10" spans="1:11" ht="17.25" customHeight="1">
      <c r="A10" s="29" t="s">
        <v>17</v>
      </c>
      <c r="B10" s="13">
        <v>32684</v>
      </c>
      <c r="C10" s="13">
        <v>47165</v>
      </c>
      <c r="D10" s="13">
        <v>40413</v>
      </c>
      <c r="E10" s="13">
        <v>32031</v>
      </c>
      <c r="F10" s="13">
        <v>34619</v>
      </c>
      <c r="G10" s="13">
        <v>46328</v>
      </c>
      <c r="H10" s="13">
        <v>43631</v>
      </c>
      <c r="I10" s="13">
        <v>7927</v>
      </c>
      <c r="J10" s="13">
        <v>14843</v>
      </c>
      <c r="K10" s="11">
        <f>SUM(B10:J10)</f>
        <v>299641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232508</v>
      </c>
      <c r="C12" s="17">
        <f t="shared" si="3"/>
        <v>309999</v>
      </c>
      <c r="D12" s="17">
        <f t="shared" si="3"/>
        <v>299924</v>
      </c>
      <c r="E12" s="17">
        <f t="shared" si="3"/>
        <v>217256</v>
      </c>
      <c r="F12" s="17">
        <f t="shared" si="3"/>
        <v>287960</v>
      </c>
      <c r="G12" s="17">
        <f t="shared" si="3"/>
        <v>487826</v>
      </c>
      <c r="H12" s="17">
        <f t="shared" si="3"/>
        <v>235113</v>
      </c>
      <c r="I12" s="17">
        <f t="shared" si="3"/>
        <v>43722</v>
      </c>
      <c r="J12" s="17">
        <f t="shared" si="3"/>
        <v>120731</v>
      </c>
      <c r="K12" s="11">
        <f aca="true" t="shared" si="4" ref="K12:K27">SUM(B12:J12)</f>
        <v>2235039</v>
      </c>
    </row>
    <row r="13" spans="1:13" ht="17.25" customHeight="1">
      <c r="A13" s="14" t="s">
        <v>19</v>
      </c>
      <c r="B13" s="13">
        <v>112629</v>
      </c>
      <c r="C13" s="13">
        <v>160270</v>
      </c>
      <c r="D13" s="13">
        <v>159985</v>
      </c>
      <c r="E13" s="13">
        <v>111708</v>
      </c>
      <c r="F13" s="13">
        <v>147790</v>
      </c>
      <c r="G13" s="13">
        <v>234098</v>
      </c>
      <c r="H13" s="13">
        <v>108329</v>
      </c>
      <c r="I13" s="13">
        <v>24608</v>
      </c>
      <c r="J13" s="13">
        <v>63964</v>
      </c>
      <c r="K13" s="11">
        <f t="shared" si="4"/>
        <v>1123381</v>
      </c>
      <c r="L13" s="50"/>
      <c r="M13" s="51"/>
    </row>
    <row r="14" spans="1:12" ht="17.25" customHeight="1">
      <c r="A14" s="14" t="s">
        <v>20</v>
      </c>
      <c r="B14" s="13">
        <v>109569</v>
      </c>
      <c r="C14" s="13">
        <v>133509</v>
      </c>
      <c r="D14" s="13">
        <v>129362</v>
      </c>
      <c r="E14" s="13">
        <v>95688</v>
      </c>
      <c r="F14" s="13">
        <v>129790</v>
      </c>
      <c r="G14" s="13">
        <v>237490</v>
      </c>
      <c r="H14" s="13">
        <v>108501</v>
      </c>
      <c r="I14" s="13">
        <v>16409</v>
      </c>
      <c r="J14" s="13">
        <v>53300</v>
      </c>
      <c r="K14" s="11">
        <f t="shared" si="4"/>
        <v>1013618</v>
      </c>
      <c r="L14" s="50"/>
    </row>
    <row r="15" spans="1:11" ht="17.25" customHeight="1">
      <c r="A15" s="14" t="s">
        <v>21</v>
      </c>
      <c r="B15" s="13">
        <v>10310</v>
      </c>
      <c r="C15" s="13">
        <v>16220</v>
      </c>
      <c r="D15" s="13">
        <v>10577</v>
      </c>
      <c r="E15" s="13">
        <v>9860</v>
      </c>
      <c r="F15" s="13">
        <v>10380</v>
      </c>
      <c r="G15" s="13">
        <v>16238</v>
      </c>
      <c r="H15" s="13">
        <v>18283</v>
      </c>
      <c r="I15" s="13">
        <v>2705</v>
      </c>
      <c r="J15" s="13">
        <v>3467</v>
      </c>
      <c r="K15" s="11">
        <f t="shared" si="4"/>
        <v>98040</v>
      </c>
    </row>
    <row r="16" spans="1:11" ht="17.25" customHeight="1">
      <c r="A16" s="15" t="s">
        <v>93</v>
      </c>
      <c r="B16" s="13">
        <f>B17+B18+B19</f>
        <v>15841</v>
      </c>
      <c r="C16" s="13">
        <f aca="true" t="shared" si="5" ref="C16:J16">C17+C18+C19</f>
        <v>22097</v>
      </c>
      <c r="D16" s="13">
        <f t="shared" si="5"/>
        <v>20359</v>
      </c>
      <c r="E16" s="13">
        <f t="shared" si="5"/>
        <v>13963</v>
      </c>
      <c r="F16" s="13">
        <f t="shared" si="5"/>
        <v>22817</v>
      </c>
      <c r="G16" s="13">
        <f t="shared" si="5"/>
        <v>38953</v>
      </c>
      <c r="H16" s="13">
        <f t="shared" si="5"/>
        <v>15887</v>
      </c>
      <c r="I16" s="13">
        <f t="shared" si="5"/>
        <v>3335</v>
      </c>
      <c r="J16" s="13">
        <f t="shared" si="5"/>
        <v>8443</v>
      </c>
      <c r="K16" s="11">
        <f t="shared" si="4"/>
        <v>161695</v>
      </c>
    </row>
    <row r="17" spans="1:11" ht="17.25" customHeight="1">
      <c r="A17" s="14" t="s">
        <v>94</v>
      </c>
      <c r="B17" s="13">
        <v>15644</v>
      </c>
      <c r="C17" s="13">
        <v>21912</v>
      </c>
      <c r="D17" s="13">
        <v>20199</v>
      </c>
      <c r="E17" s="13">
        <v>13821</v>
      </c>
      <c r="F17" s="13">
        <v>22610</v>
      </c>
      <c r="G17" s="13">
        <v>38591</v>
      </c>
      <c r="H17" s="13">
        <v>15711</v>
      </c>
      <c r="I17" s="13">
        <v>3308</v>
      </c>
      <c r="J17" s="13">
        <v>8370</v>
      </c>
      <c r="K17" s="11">
        <f t="shared" si="4"/>
        <v>160166</v>
      </c>
    </row>
    <row r="18" spans="1:11" ht="17.25" customHeight="1">
      <c r="A18" s="14" t="s">
        <v>95</v>
      </c>
      <c r="B18" s="13">
        <v>179</v>
      </c>
      <c r="C18" s="13">
        <v>175</v>
      </c>
      <c r="D18" s="13">
        <v>147</v>
      </c>
      <c r="E18" s="13">
        <v>132</v>
      </c>
      <c r="F18" s="13">
        <v>198</v>
      </c>
      <c r="G18" s="13">
        <v>343</v>
      </c>
      <c r="H18" s="13">
        <v>157</v>
      </c>
      <c r="I18" s="13">
        <v>25</v>
      </c>
      <c r="J18" s="13">
        <v>64</v>
      </c>
      <c r="K18" s="11">
        <f t="shared" si="4"/>
        <v>1420</v>
      </c>
    </row>
    <row r="19" spans="1:11" ht="17.25" customHeight="1">
      <c r="A19" s="14" t="s">
        <v>96</v>
      </c>
      <c r="B19" s="13">
        <v>18</v>
      </c>
      <c r="C19" s="13">
        <v>10</v>
      </c>
      <c r="D19" s="13">
        <v>13</v>
      </c>
      <c r="E19" s="13">
        <v>10</v>
      </c>
      <c r="F19" s="13">
        <v>9</v>
      </c>
      <c r="G19" s="13">
        <v>19</v>
      </c>
      <c r="H19" s="13">
        <v>19</v>
      </c>
      <c r="I19" s="13">
        <v>2</v>
      </c>
      <c r="J19" s="13">
        <v>9</v>
      </c>
      <c r="K19" s="11">
        <f t="shared" si="4"/>
        <v>109</v>
      </c>
    </row>
    <row r="20" spans="1:11" ht="17.25" customHeight="1">
      <c r="A20" s="16" t="s">
        <v>22</v>
      </c>
      <c r="B20" s="11">
        <f>+B21+B22+B23</f>
        <v>164886</v>
      </c>
      <c r="C20" s="11">
        <f aca="true" t="shared" si="6" ref="C20:J20">+C21+C22+C23</f>
        <v>191718</v>
      </c>
      <c r="D20" s="11">
        <f t="shared" si="6"/>
        <v>216572</v>
      </c>
      <c r="E20" s="11">
        <f t="shared" si="6"/>
        <v>136028</v>
      </c>
      <c r="F20" s="11">
        <f t="shared" si="6"/>
        <v>217385</v>
      </c>
      <c r="G20" s="11">
        <f t="shared" si="6"/>
        <v>407621</v>
      </c>
      <c r="H20" s="11">
        <f t="shared" si="6"/>
        <v>142187</v>
      </c>
      <c r="I20" s="11">
        <f t="shared" si="6"/>
        <v>33286</v>
      </c>
      <c r="J20" s="11">
        <f t="shared" si="6"/>
        <v>81505</v>
      </c>
      <c r="K20" s="11">
        <f t="shared" si="4"/>
        <v>1591188</v>
      </c>
    </row>
    <row r="21" spans="1:12" ht="17.25" customHeight="1">
      <c r="A21" s="12" t="s">
        <v>23</v>
      </c>
      <c r="B21" s="13">
        <v>89170</v>
      </c>
      <c r="C21" s="13">
        <v>113366</v>
      </c>
      <c r="D21" s="13">
        <v>130038</v>
      </c>
      <c r="E21" s="13">
        <v>78753</v>
      </c>
      <c r="F21" s="13">
        <v>125090</v>
      </c>
      <c r="G21" s="13">
        <v>215145</v>
      </c>
      <c r="H21" s="13">
        <v>79337</v>
      </c>
      <c r="I21" s="13">
        <v>20834</v>
      </c>
      <c r="J21" s="13">
        <v>47342</v>
      </c>
      <c r="K21" s="11">
        <f t="shared" si="4"/>
        <v>899075</v>
      </c>
      <c r="L21" s="50"/>
    </row>
    <row r="22" spans="1:12" ht="17.25" customHeight="1">
      <c r="A22" s="12" t="s">
        <v>24</v>
      </c>
      <c r="B22" s="13">
        <v>71389</v>
      </c>
      <c r="C22" s="13">
        <v>72899</v>
      </c>
      <c r="D22" s="13">
        <v>82326</v>
      </c>
      <c r="E22" s="13">
        <v>53855</v>
      </c>
      <c r="F22" s="13">
        <v>88085</v>
      </c>
      <c r="G22" s="13">
        <v>184796</v>
      </c>
      <c r="H22" s="13">
        <v>57194</v>
      </c>
      <c r="I22" s="13">
        <v>11492</v>
      </c>
      <c r="J22" s="13">
        <v>32636</v>
      </c>
      <c r="K22" s="11">
        <f t="shared" si="4"/>
        <v>654672</v>
      </c>
      <c r="L22" s="50"/>
    </row>
    <row r="23" spans="1:11" ht="17.25" customHeight="1">
      <c r="A23" s="12" t="s">
        <v>25</v>
      </c>
      <c r="B23" s="13">
        <v>4327</v>
      </c>
      <c r="C23" s="13">
        <v>5453</v>
      </c>
      <c r="D23" s="13">
        <v>4208</v>
      </c>
      <c r="E23" s="13">
        <v>3420</v>
      </c>
      <c r="F23" s="13">
        <v>4210</v>
      </c>
      <c r="G23" s="13">
        <v>7680</v>
      </c>
      <c r="H23" s="13">
        <v>5656</v>
      </c>
      <c r="I23" s="13">
        <v>960</v>
      </c>
      <c r="J23" s="13">
        <v>1527</v>
      </c>
      <c r="K23" s="11">
        <f t="shared" si="4"/>
        <v>37441</v>
      </c>
    </row>
    <row r="24" spans="1:11" ht="17.25" customHeight="1">
      <c r="A24" s="16" t="s">
        <v>26</v>
      </c>
      <c r="B24" s="13">
        <f>+B25+B26</f>
        <v>148764</v>
      </c>
      <c r="C24" s="13">
        <f aca="true" t="shared" si="7" ref="C24:J24">+C25+C26</f>
        <v>207439</v>
      </c>
      <c r="D24" s="13">
        <f t="shared" si="7"/>
        <v>215380</v>
      </c>
      <c r="E24" s="13">
        <f t="shared" si="7"/>
        <v>142851</v>
      </c>
      <c r="F24" s="13">
        <f t="shared" si="7"/>
        <v>174139</v>
      </c>
      <c r="G24" s="13">
        <f t="shared" si="7"/>
        <v>243100</v>
      </c>
      <c r="H24" s="13">
        <f t="shared" si="7"/>
        <v>124789</v>
      </c>
      <c r="I24" s="13">
        <f t="shared" si="7"/>
        <v>35918</v>
      </c>
      <c r="J24" s="13">
        <f t="shared" si="7"/>
        <v>94804</v>
      </c>
      <c r="K24" s="11">
        <f t="shared" si="4"/>
        <v>1387184</v>
      </c>
    </row>
    <row r="25" spans="1:12" ht="17.25" customHeight="1">
      <c r="A25" s="12" t="s">
        <v>115</v>
      </c>
      <c r="B25" s="13">
        <v>63493</v>
      </c>
      <c r="C25" s="13">
        <v>98297</v>
      </c>
      <c r="D25" s="13">
        <v>108189</v>
      </c>
      <c r="E25" s="13">
        <v>70737</v>
      </c>
      <c r="F25" s="13">
        <v>81791</v>
      </c>
      <c r="G25" s="13">
        <v>108921</v>
      </c>
      <c r="H25" s="13">
        <v>57130</v>
      </c>
      <c r="I25" s="13">
        <v>20138</v>
      </c>
      <c r="J25" s="13">
        <v>44982</v>
      </c>
      <c r="K25" s="11">
        <f t="shared" si="4"/>
        <v>653678</v>
      </c>
      <c r="L25" s="50"/>
    </row>
    <row r="26" spans="1:12" ht="17.25" customHeight="1">
      <c r="A26" s="12" t="s">
        <v>116</v>
      </c>
      <c r="B26" s="13">
        <v>85271</v>
      </c>
      <c r="C26" s="13">
        <v>109142</v>
      </c>
      <c r="D26" s="13">
        <v>107191</v>
      </c>
      <c r="E26" s="13">
        <v>72114</v>
      </c>
      <c r="F26" s="13">
        <v>92348</v>
      </c>
      <c r="G26" s="13">
        <v>134179</v>
      </c>
      <c r="H26" s="13">
        <v>67659</v>
      </c>
      <c r="I26" s="13">
        <v>15780</v>
      </c>
      <c r="J26" s="13">
        <v>49822</v>
      </c>
      <c r="K26" s="11">
        <f t="shared" si="4"/>
        <v>733506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8251</v>
      </c>
      <c r="I27" s="11">
        <v>0</v>
      </c>
      <c r="J27" s="11">
        <v>0</v>
      </c>
      <c r="K27" s="11">
        <f t="shared" si="4"/>
        <v>8251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8087.45</v>
      </c>
      <c r="I35" s="19">
        <v>0</v>
      </c>
      <c r="J35" s="19">
        <v>0</v>
      </c>
      <c r="K35" s="23">
        <f>SUM(B35:J35)</f>
        <v>8087.45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28074.9</v>
      </c>
      <c r="C39" s="23">
        <f aca="true" t="shared" si="9" ref="C39:J39">+C43+C40</f>
        <v>38154.69</v>
      </c>
      <c r="D39" s="23">
        <f t="shared" si="9"/>
        <v>42564.670000000006</v>
      </c>
      <c r="E39" s="23">
        <f t="shared" si="9"/>
        <v>20383.5</v>
      </c>
      <c r="F39" s="23">
        <f t="shared" si="9"/>
        <v>36849.54</v>
      </c>
      <c r="G39" s="23">
        <f t="shared" si="9"/>
        <v>47890.1</v>
      </c>
      <c r="H39" s="23">
        <f t="shared" si="9"/>
        <v>27010.600000000002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244210.76000000004</v>
      </c>
    </row>
    <row r="40" spans="1:11" ht="17.25" customHeight="1">
      <c r="A40" s="16" t="s">
        <v>37</v>
      </c>
      <c r="B40" s="23">
        <f>+B54</f>
        <v>23983.22</v>
      </c>
      <c r="C40" s="23">
        <f aca="true" t="shared" si="11" ref="C40:H40">+C54</f>
        <v>32380.97</v>
      </c>
      <c r="D40" s="23">
        <f t="shared" si="11"/>
        <v>36178.91</v>
      </c>
      <c r="E40" s="23">
        <f t="shared" si="11"/>
        <v>16938.1</v>
      </c>
      <c r="F40" s="23">
        <f t="shared" si="11"/>
        <v>31568.02</v>
      </c>
      <c r="G40" s="23">
        <f t="shared" si="11"/>
        <v>40460.02</v>
      </c>
      <c r="H40" s="23">
        <f t="shared" si="11"/>
        <v>23295.56</v>
      </c>
      <c r="I40" s="73">
        <v>0</v>
      </c>
      <c r="J40" s="73">
        <v>0</v>
      </c>
      <c r="K40" s="23">
        <f t="shared" si="10"/>
        <v>204804.8</v>
      </c>
    </row>
    <row r="41" spans="1:11" ht="17.25" customHeight="1">
      <c r="A41" s="12" t="s">
        <v>38</v>
      </c>
      <c r="B41" s="73">
        <v>906</v>
      </c>
      <c r="C41" s="73">
        <v>1222</v>
      </c>
      <c r="D41" s="73">
        <v>1342</v>
      </c>
      <c r="E41" s="73">
        <v>743</v>
      </c>
      <c r="F41" s="73">
        <v>1127</v>
      </c>
      <c r="G41" s="73">
        <v>1590</v>
      </c>
      <c r="H41" s="73">
        <v>837</v>
      </c>
      <c r="I41" s="73">
        <v>0</v>
      </c>
      <c r="J41" s="73">
        <v>0</v>
      </c>
      <c r="K41" s="11">
        <f t="shared" si="10"/>
        <v>7767</v>
      </c>
    </row>
    <row r="42" spans="1:11" ht="17.25" customHeight="1">
      <c r="A42" s="12" t="s">
        <v>39</v>
      </c>
      <c r="B42" s="23">
        <f>ROUND(B40/B41,2)</f>
        <v>26.47</v>
      </c>
      <c r="C42" s="23">
        <f aca="true" t="shared" si="12" ref="C42:H42">ROUND(C40/C41,2)</f>
        <v>26.5</v>
      </c>
      <c r="D42" s="23">
        <f t="shared" si="12"/>
        <v>26.96</v>
      </c>
      <c r="E42" s="23">
        <f t="shared" si="12"/>
        <v>22.8</v>
      </c>
      <c r="F42" s="23">
        <f t="shared" si="12"/>
        <v>28.01</v>
      </c>
      <c r="G42" s="23">
        <f t="shared" si="12"/>
        <v>25.45</v>
      </c>
      <c r="H42" s="23">
        <f t="shared" si="12"/>
        <v>27.83</v>
      </c>
      <c r="I42" s="73">
        <v>0</v>
      </c>
      <c r="J42" s="73">
        <v>0</v>
      </c>
      <c r="K42" s="23">
        <f>ROUND(K40/K41,2)</f>
        <v>26.37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1745392.97</v>
      </c>
      <c r="C47" s="22">
        <f aca="true" t="shared" si="14" ref="C47:H47">+C48+C57</f>
        <v>2550653.0800000005</v>
      </c>
      <c r="D47" s="22">
        <f t="shared" si="14"/>
        <v>2920268.6699999995</v>
      </c>
      <c r="E47" s="22">
        <f t="shared" si="14"/>
        <v>1701825.62</v>
      </c>
      <c r="F47" s="22">
        <f t="shared" si="14"/>
        <v>2291564.77</v>
      </c>
      <c r="G47" s="22">
        <f t="shared" si="14"/>
        <v>3205015.2899999996</v>
      </c>
      <c r="H47" s="22">
        <f t="shared" si="14"/>
        <v>1724961.5599999998</v>
      </c>
      <c r="I47" s="22">
        <f>+I48+I57</f>
        <v>646818.48</v>
      </c>
      <c r="J47" s="22">
        <f>+J48+J57</f>
        <v>1005041.39</v>
      </c>
      <c r="K47" s="22">
        <f>SUM(B47:J47)</f>
        <v>17791541.83</v>
      </c>
    </row>
    <row r="48" spans="1:11" ht="17.25" customHeight="1">
      <c r="A48" s="16" t="s">
        <v>108</v>
      </c>
      <c r="B48" s="23">
        <f>SUM(B49:B56)</f>
        <v>1726073.27</v>
      </c>
      <c r="C48" s="23">
        <f aca="true" t="shared" si="15" ref="C48:J48">SUM(C49:C56)</f>
        <v>2525197.7600000007</v>
      </c>
      <c r="D48" s="23">
        <f t="shared" si="15"/>
        <v>2894115.8499999996</v>
      </c>
      <c r="E48" s="23">
        <f t="shared" si="15"/>
        <v>1678875.1400000001</v>
      </c>
      <c r="F48" s="23">
        <f t="shared" si="15"/>
        <v>2267874.84</v>
      </c>
      <c r="G48" s="23">
        <f t="shared" si="15"/>
        <v>3174403.4899999998</v>
      </c>
      <c r="H48" s="23">
        <f t="shared" si="15"/>
        <v>1704383.0899999999</v>
      </c>
      <c r="I48" s="23">
        <f t="shared" si="15"/>
        <v>646818.48</v>
      </c>
      <c r="J48" s="23">
        <f t="shared" si="15"/>
        <v>990679.01</v>
      </c>
      <c r="K48" s="23">
        <f aca="true" t="shared" si="16" ref="K48:K57">SUM(B48:J48)</f>
        <v>17608420.930000003</v>
      </c>
    </row>
    <row r="49" spans="1:11" ht="17.25" customHeight="1">
      <c r="A49" s="34" t="s">
        <v>43</v>
      </c>
      <c r="B49" s="23">
        <f aca="true" t="shared" si="17" ref="B49:H49">ROUND(B30*B7,2)</f>
        <v>1700852.85</v>
      </c>
      <c r="C49" s="23">
        <f t="shared" si="17"/>
        <v>2485332.99</v>
      </c>
      <c r="D49" s="23">
        <f t="shared" si="17"/>
        <v>2855514.42</v>
      </c>
      <c r="E49" s="23">
        <f t="shared" si="17"/>
        <v>1660974.83</v>
      </c>
      <c r="F49" s="23">
        <f t="shared" si="17"/>
        <v>2234488.82</v>
      </c>
      <c r="G49" s="23">
        <f t="shared" si="17"/>
        <v>3131286.32</v>
      </c>
      <c r="H49" s="23">
        <f t="shared" si="17"/>
        <v>1671906.39</v>
      </c>
      <c r="I49" s="23">
        <f>ROUND(I30*I7,2)</f>
        <v>645752.76</v>
      </c>
      <c r="J49" s="23">
        <f>ROUND(J30*J7,2)</f>
        <v>988461.97</v>
      </c>
      <c r="K49" s="23">
        <f t="shared" si="16"/>
        <v>17374571.35</v>
      </c>
    </row>
    <row r="50" spans="1:11" ht="17.25" customHeight="1">
      <c r="A50" s="34" t="s">
        <v>44</v>
      </c>
      <c r="B50" s="19">
        <v>0</v>
      </c>
      <c r="C50" s="23">
        <f>ROUND(C31*C7,2)</f>
        <v>5524.33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5524.33</v>
      </c>
    </row>
    <row r="51" spans="1:11" ht="17.25" customHeight="1">
      <c r="A51" s="64" t="s">
        <v>104</v>
      </c>
      <c r="B51" s="65">
        <f aca="true" t="shared" si="18" ref="B51:H51">ROUND(B32*B7,2)</f>
        <v>-2854.48</v>
      </c>
      <c r="C51" s="65">
        <f t="shared" si="18"/>
        <v>-3814.25</v>
      </c>
      <c r="D51" s="65">
        <f t="shared" si="18"/>
        <v>-3963.24</v>
      </c>
      <c r="E51" s="65">
        <f t="shared" si="18"/>
        <v>-2483.19</v>
      </c>
      <c r="F51" s="65">
        <f t="shared" si="18"/>
        <v>-3463.52</v>
      </c>
      <c r="G51" s="65">
        <f t="shared" si="18"/>
        <v>-4772.93</v>
      </c>
      <c r="H51" s="65">
        <f t="shared" si="18"/>
        <v>-2621.35</v>
      </c>
      <c r="I51" s="19">
        <v>0</v>
      </c>
      <c r="J51" s="19">
        <v>0</v>
      </c>
      <c r="K51" s="65">
        <f>SUM(B51:J51)</f>
        <v>-23972.96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8087.45</v>
      </c>
      <c r="I53" s="31">
        <f>+I35</f>
        <v>0</v>
      </c>
      <c r="J53" s="31">
        <f>+J35</f>
        <v>0</v>
      </c>
      <c r="K53" s="23">
        <f t="shared" si="16"/>
        <v>8087.45</v>
      </c>
    </row>
    <row r="54" spans="1:11" ht="17.25" customHeight="1">
      <c r="A54" s="12" t="s">
        <v>47</v>
      </c>
      <c r="B54" s="65">
        <v>23983.22</v>
      </c>
      <c r="C54" s="65">
        <v>32380.97</v>
      </c>
      <c r="D54" s="65">
        <v>36178.91</v>
      </c>
      <c r="E54" s="65">
        <v>16938.1</v>
      </c>
      <c r="F54" s="65">
        <v>31568.02</v>
      </c>
      <c r="G54" s="65">
        <v>40460.02</v>
      </c>
      <c r="H54" s="65">
        <v>23295.56</v>
      </c>
      <c r="I54" s="19">
        <v>0</v>
      </c>
      <c r="J54" s="19">
        <v>0</v>
      </c>
      <c r="K54" s="23">
        <f t="shared" si="16"/>
        <v>204804.8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6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+B62+B69+B103+B104</f>
        <v>-104227.09000000003</v>
      </c>
      <c r="C61" s="35">
        <f t="shared" si="19"/>
        <v>35469.07999999996</v>
      </c>
      <c r="D61" s="35">
        <f t="shared" si="19"/>
        <v>867.0700000000652</v>
      </c>
      <c r="E61" s="35">
        <f t="shared" si="19"/>
        <v>128124.51000000001</v>
      </c>
      <c r="F61" s="35">
        <f t="shared" si="19"/>
        <v>-287633.88</v>
      </c>
      <c r="G61" s="35">
        <f t="shared" si="19"/>
        <v>-606294.59</v>
      </c>
      <c r="H61" s="35">
        <f t="shared" si="19"/>
        <v>-61442.79999999999</v>
      </c>
      <c r="I61" s="35">
        <f t="shared" si="19"/>
        <v>-132083.08</v>
      </c>
      <c r="J61" s="35">
        <f t="shared" si="19"/>
        <v>37064.31000000003</v>
      </c>
      <c r="K61" s="35">
        <f>SUM(B61:J61)</f>
        <v>-990156.4699999999</v>
      </c>
    </row>
    <row r="62" spans="1:11" ht="18.75" customHeight="1">
      <c r="A62" s="16" t="s">
        <v>74</v>
      </c>
      <c r="B62" s="35">
        <f aca="true" t="shared" si="20" ref="B62:J62">B63+B64+B65+B66+B67+B68</f>
        <v>-157318.64</v>
      </c>
      <c r="C62" s="35">
        <f t="shared" si="20"/>
        <v>-183960.30999999997</v>
      </c>
      <c r="D62" s="35">
        <f t="shared" si="20"/>
        <v>-171263.92999999996</v>
      </c>
      <c r="E62" s="35">
        <f t="shared" si="20"/>
        <v>-213836.69</v>
      </c>
      <c r="F62" s="35">
        <f t="shared" si="20"/>
        <v>-195472.16</v>
      </c>
      <c r="G62" s="35">
        <f t="shared" si="20"/>
        <v>-227275.50999999998</v>
      </c>
      <c r="H62" s="35">
        <f t="shared" si="20"/>
        <v>-165797.8</v>
      </c>
      <c r="I62" s="35">
        <f t="shared" si="20"/>
        <v>-30122.6</v>
      </c>
      <c r="J62" s="35">
        <f t="shared" si="20"/>
        <v>-56403.4</v>
      </c>
      <c r="K62" s="35">
        <f aca="true" t="shared" si="21" ref="K62:K91">SUM(B62:J62)</f>
        <v>-1401451.0399999998</v>
      </c>
    </row>
    <row r="63" spans="1:11" ht="18.75" customHeight="1">
      <c r="A63" s="12" t="s">
        <v>75</v>
      </c>
      <c r="B63" s="35">
        <f>-ROUND(B9*$D$3,2)</f>
        <v>-124199.2</v>
      </c>
      <c r="C63" s="35">
        <f aca="true" t="shared" si="22" ref="C63:J63">-ROUND(C9*$D$3,2)</f>
        <v>-179227</v>
      </c>
      <c r="D63" s="35">
        <f t="shared" si="22"/>
        <v>-153569.4</v>
      </c>
      <c r="E63" s="35">
        <f t="shared" si="22"/>
        <v>-121717.8</v>
      </c>
      <c r="F63" s="35">
        <f t="shared" si="22"/>
        <v>-131552.2</v>
      </c>
      <c r="G63" s="35">
        <f t="shared" si="22"/>
        <v>-176046.4</v>
      </c>
      <c r="H63" s="35">
        <f t="shared" si="22"/>
        <v>-165797.8</v>
      </c>
      <c r="I63" s="35">
        <f t="shared" si="22"/>
        <v>-30122.6</v>
      </c>
      <c r="J63" s="35">
        <f t="shared" si="22"/>
        <v>-56403.4</v>
      </c>
      <c r="K63" s="35">
        <f t="shared" si="21"/>
        <v>-1138635.8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-889.2</v>
      </c>
      <c r="C65" s="35">
        <v>-174.8</v>
      </c>
      <c r="D65" s="35">
        <v>-201.4</v>
      </c>
      <c r="E65" s="35">
        <v>-558.6</v>
      </c>
      <c r="F65" s="35">
        <v>-425.6</v>
      </c>
      <c r="G65" s="35">
        <v>-231.8</v>
      </c>
      <c r="H65" s="19">
        <v>0</v>
      </c>
      <c r="I65" s="19">
        <v>0</v>
      </c>
      <c r="J65" s="19">
        <v>0</v>
      </c>
      <c r="K65" s="35">
        <f t="shared" si="21"/>
        <v>-2481.4</v>
      </c>
    </row>
    <row r="66" spans="1:11" ht="18.75" customHeight="1">
      <c r="A66" s="12" t="s">
        <v>105</v>
      </c>
      <c r="B66" s="35">
        <v>-4700.6</v>
      </c>
      <c r="C66" s="35">
        <v>-1542.8</v>
      </c>
      <c r="D66" s="35">
        <v>-1143.8</v>
      </c>
      <c r="E66" s="35">
        <v>-3237.6</v>
      </c>
      <c r="F66" s="35">
        <v>-1303.4</v>
      </c>
      <c r="G66" s="35">
        <v>-1356.6</v>
      </c>
      <c r="H66" s="19">
        <v>0</v>
      </c>
      <c r="I66" s="19">
        <v>0</v>
      </c>
      <c r="J66" s="19">
        <v>0</v>
      </c>
      <c r="K66" s="35">
        <f t="shared" si="21"/>
        <v>-13284.800000000001</v>
      </c>
    </row>
    <row r="67" spans="1:11" ht="18.75" customHeight="1">
      <c r="A67" s="12" t="s">
        <v>52</v>
      </c>
      <c r="B67" s="35">
        <v>-27529.64</v>
      </c>
      <c r="C67" s="35">
        <v>-3015.71</v>
      </c>
      <c r="D67" s="35">
        <v>-16349.33</v>
      </c>
      <c r="E67" s="35">
        <v>-88322.69</v>
      </c>
      <c r="F67" s="35">
        <v>-62190.96</v>
      </c>
      <c r="G67" s="35">
        <v>-49640.71</v>
      </c>
      <c r="H67" s="19">
        <v>0</v>
      </c>
      <c r="I67" s="19">
        <v>0</v>
      </c>
      <c r="J67" s="19">
        <v>0</v>
      </c>
      <c r="K67" s="35">
        <f t="shared" si="21"/>
        <v>-247049.03999999998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-285316.79000000004</v>
      </c>
      <c r="C69" s="65">
        <f>SUM(C70:C102)</f>
        <v>-410636.43</v>
      </c>
      <c r="D69" s="65">
        <f>SUM(D70:D102)</f>
        <v>-482987.79000000004</v>
      </c>
      <c r="E69" s="65">
        <f aca="true" t="shared" si="23" ref="E69:J69">SUM(E70:E102)</f>
        <v>-273522.39999999997</v>
      </c>
      <c r="F69" s="65">
        <f t="shared" si="23"/>
        <v>-373966.33999999997</v>
      </c>
      <c r="G69" s="65">
        <f t="shared" si="23"/>
        <v>-530150.11</v>
      </c>
      <c r="H69" s="65">
        <f t="shared" si="23"/>
        <v>-267828.06</v>
      </c>
      <c r="I69" s="65">
        <f t="shared" si="23"/>
        <v>-159941.40999999997</v>
      </c>
      <c r="J69" s="65">
        <f t="shared" si="23"/>
        <v>-164233.16999999998</v>
      </c>
      <c r="K69" s="65">
        <f t="shared" si="21"/>
        <v>-2948582.5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21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5">
        <f t="shared" si="21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35">
        <v>-7621.82</v>
      </c>
      <c r="C100" s="35">
        <v>-11014.05</v>
      </c>
      <c r="D100" s="35">
        <v>-12828.52</v>
      </c>
      <c r="E100" s="35">
        <v>-7214.139999999999</v>
      </c>
      <c r="F100" s="35">
        <v>-9922.59</v>
      </c>
      <c r="G100" s="35">
        <v>-13932.16</v>
      </c>
      <c r="H100" s="35">
        <v>-7170.76</v>
      </c>
      <c r="I100" s="35">
        <v>-2618.3599999999997</v>
      </c>
      <c r="J100" s="35">
        <v>-4378.360000000001</v>
      </c>
      <c r="K100" s="35">
        <f>SUM(B100:J100)</f>
        <v>-76700.76</v>
      </c>
      <c r="L100" s="53"/>
    </row>
    <row r="101" spans="1:12" ht="18.75" customHeight="1">
      <c r="A101" s="62" t="s">
        <v>135</v>
      </c>
      <c r="B101" s="35">
        <v>-264445.84</v>
      </c>
      <c r="C101" s="35">
        <v>-380315.42</v>
      </c>
      <c r="D101" s="35">
        <v>-450902.95</v>
      </c>
      <c r="E101" s="35">
        <v>-253557.83</v>
      </c>
      <c r="F101" s="35">
        <v>-346141.36</v>
      </c>
      <c r="G101" s="35">
        <v>-489511.12</v>
      </c>
      <c r="H101" s="35">
        <v>-247583.39</v>
      </c>
      <c r="I101" s="35">
        <v>-90334.15</v>
      </c>
      <c r="J101" s="35">
        <v>-150379.59</v>
      </c>
      <c r="K101" s="35">
        <f>SUM(B101:J101)</f>
        <v>-2673171.65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140</v>
      </c>
      <c r="B103" s="46">
        <v>338408.34</v>
      </c>
      <c r="C103" s="46">
        <v>630065.82</v>
      </c>
      <c r="D103" s="46">
        <v>655118.79</v>
      </c>
      <c r="E103" s="46">
        <v>615483.6</v>
      </c>
      <c r="F103" s="46">
        <v>281804.62</v>
      </c>
      <c r="G103" s="46">
        <v>151131.03</v>
      </c>
      <c r="H103" s="46">
        <v>372183.06</v>
      </c>
      <c r="I103" s="46">
        <v>57980.93</v>
      </c>
      <c r="J103" s="46">
        <v>257700.88</v>
      </c>
      <c r="K103" s="46">
        <f aca="true" t="shared" si="24" ref="K103:K109">SUM(B103:J103)</f>
        <v>3359877.07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4"/>
        <v>0</v>
      </c>
      <c r="L105" s="52"/>
    </row>
    <row r="106" spans="1:12" ht="18.75" customHeight="1">
      <c r="A106" s="16" t="s">
        <v>83</v>
      </c>
      <c r="B106" s="24">
        <f aca="true" t="shared" si="25" ref="B106:H106">+B107+B108</f>
        <v>1641165.88</v>
      </c>
      <c r="C106" s="24">
        <f t="shared" si="25"/>
        <v>2586122.1600000006</v>
      </c>
      <c r="D106" s="24">
        <f t="shared" si="25"/>
        <v>2921135.7399999993</v>
      </c>
      <c r="E106" s="24">
        <f t="shared" si="25"/>
        <v>1829950.1300000004</v>
      </c>
      <c r="F106" s="24">
        <f t="shared" si="25"/>
        <v>2003930.89</v>
      </c>
      <c r="G106" s="24">
        <f t="shared" si="25"/>
        <v>2598720.6999999997</v>
      </c>
      <c r="H106" s="24">
        <f t="shared" si="25"/>
        <v>1663518.7599999998</v>
      </c>
      <c r="I106" s="24">
        <f>+I107+I108</f>
        <v>514735.4</v>
      </c>
      <c r="J106" s="24">
        <f>+J107+J108</f>
        <v>1042105.7</v>
      </c>
      <c r="K106" s="46">
        <f t="shared" si="24"/>
        <v>16801385.36</v>
      </c>
      <c r="L106" s="52"/>
    </row>
    <row r="107" spans="1:12" ht="18" customHeight="1">
      <c r="A107" s="16" t="s">
        <v>82</v>
      </c>
      <c r="B107" s="24">
        <f aca="true" t="shared" si="26" ref="B107:J107">+B48+B62+B69+B103</f>
        <v>1621846.18</v>
      </c>
      <c r="C107" s="24">
        <f t="shared" si="26"/>
        <v>2560666.840000001</v>
      </c>
      <c r="D107" s="24">
        <f t="shared" si="26"/>
        <v>2894982.9199999995</v>
      </c>
      <c r="E107" s="24">
        <f t="shared" si="26"/>
        <v>1806999.6500000004</v>
      </c>
      <c r="F107" s="24">
        <f t="shared" si="26"/>
        <v>1980240.96</v>
      </c>
      <c r="G107" s="24">
        <f t="shared" si="26"/>
        <v>2568108.9</v>
      </c>
      <c r="H107" s="24">
        <f t="shared" si="26"/>
        <v>1642940.2899999998</v>
      </c>
      <c r="I107" s="24">
        <f t="shared" si="26"/>
        <v>514735.4</v>
      </c>
      <c r="J107" s="24">
        <f t="shared" si="26"/>
        <v>1027743.32</v>
      </c>
      <c r="K107" s="46">
        <f t="shared" si="24"/>
        <v>16618264.46</v>
      </c>
      <c r="L107" s="52"/>
    </row>
    <row r="108" spans="1:11" ht="18.75" customHeight="1">
      <c r="A108" s="16" t="s">
        <v>99</v>
      </c>
      <c r="B108" s="24">
        <f aca="true" t="shared" si="27" ref="B108:J108">IF(+B57+B104+B109&lt;0,0,(B57+B104+B109))</f>
        <v>19319.7</v>
      </c>
      <c r="C108" s="24">
        <f t="shared" si="27"/>
        <v>25455.32</v>
      </c>
      <c r="D108" s="24">
        <f t="shared" si="27"/>
        <v>26152.82</v>
      </c>
      <c r="E108" s="24">
        <f t="shared" si="27"/>
        <v>22950.48</v>
      </c>
      <c r="F108" s="24">
        <f t="shared" si="27"/>
        <v>23689.93</v>
      </c>
      <c r="G108" s="24">
        <f t="shared" si="27"/>
        <v>30611.8</v>
      </c>
      <c r="H108" s="24">
        <f t="shared" si="27"/>
        <v>20578.47</v>
      </c>
      <c r="I108" s="19">
        <f t="shared" si="27"/>
        <v>0</v>
      </c>
      <c r="J108" s="24">
        <f t="shared" si="27"/>
        <v>14362.38</v>
      </c>
      <c r="K108" s="46">
        <f t="shared" si="24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4"/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16801385.380000003</v>
      </c>
      <c r="L114" s="52"/>
    </row>
    <row r="115" spans="1:11" ht="18.75" customHeight="1">
      <c r="A115" s="26" t="s">
        <v>70</v>
      </c>
      <c r="B115" s="27">
        <v>235394.23000000004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235394.23000000004</v>
      </c>
    </row>
    <row r="116" spans="1:11" ht="18.75" customHeight="1">
      <c r="A116" s="26" t="s">
        <v>71</v>
      </c>
      <c r="B116" s="27">
        <v>1405771.65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8" ref="K116:K133">SUM(B116:J116)</f>
        <v>1405771.65</v>
      </c>
    </row>
    <row r="117" spans="1:11" ht="18.75" customHeight="1">
      <c r="A117" s="26" t="s">
        <v>72</v>
      </c>
      <c r="B117" s="38">
        <v>0</v>
      </c>
      <c r="C117" s="27">
        <f>+C106</f>
        <v>2586122.1600000006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8"/>
        <v>2586122.1600000006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2921135.7399999993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8"/>
        <v>2921135.7399999993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1646955.12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8"/>
        <v>1646955.12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182995.01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8"/>
        <v>182995.01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399521.4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8"/>
        <v>399521.4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698340.6900000001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8"/>
        <v>698340.6900000001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100287.41999999998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8"/>
        <v>100287.41999999998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805781.39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8"/>
        <v>805781.39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714866.0599999999</v>
      </c>
      <c r="H125" s="38">
        <v>0</v>
      </c>
      <c r="I125" s="38">
        <v>0</v>
      </c>
      <c r="J125" s="38">
        <v>0</v>
      </c>
      <c r="K125" s="39">
        <f t="shared" si="28"/>
        <v>714866.0599999999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61198.89000000001</v>
      </c>
      <c r="H126" s="38">
        <v>0</v>
      </c>
      <c r="I126" s="38">
        <v>0</v>
      </c>
      <c r="J126" s="38">
        <v>0</v>
      </c>
      <c r="K126" s="39">
        <f t="shared" si="28"/>
        <v>61198.89000000001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383808.88</v>
      </c>
      <c r="H127" s="38">
        <v>0</v>
      </c>
      <c r="I127" s="38">
        <v>0</v>
      </c>
      <c r="J127" s="38">
        <v>0</v>
      </c>
      <c r="K127" s="39">
        <f t="shared" si="28"/>
        <v>383808.88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374340.41000000003</v>
      </c>
      <c r="H128" s="38">
        <v>0</v>
      </c>
      <c r="I128" s="38">
        <v>0</v>
      </c>
      <c r="J128" s="38">
        <v>0</v>
      </c>
      <c r="K128" s="39">
        <f t="shared" si="28"/>
        <v>374340.41000000003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1064506.47</v>
      </c>
      <c r="H129" s="38">
        <v>0</v>
      </c>
      <c r="I129" s="38">
        <v>0</v>
      </c>
      <c r="J129" s="38">
        <v>0</v>
      </c>
      <c r="K129" s="39">
        <f t="shared" si="28"/>
        <v>1064506.47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638782.01</v>
      </c>
      <c r="I130" s="38">
        <v>0</v>
      </c>
      <c r="J130" s="38">
        <v>0</v>
      </c>
      <c r="K130" s="39">
        <f t="shared" si="28"/>
        <v>638782.01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1024736.75</v>
      </c>
      <c r="I131" s="38">
        <v>0</v>
      </c>
      <c r="J131" s="38">
        <v>0</v>
      </c>
      <c r="K131" s="39">
        <f t="shared" si="28"/>
        <v>1024736.75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514735.39999999997</v>
      </c>
      <c r="J132" s="38"/>
      <c r="K132" s="39">
        <f t="shared" si="28"/>
        <v>514735.39999999997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1042105.7</v>
      </c>
      <c r="K133" s="42">
        <f t="shared" si="28"/>
        <v>1042105.7</v>
      </c>
    </row>
    <row r="134" spans="1:11" ht="18.75" customHeight="1">
      <c r="A134" s="74" t="s">
        <v>136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 t="s">
        <v>138</v>
      </c>
    </row>
    <row r="136" ht="18" customHeight="1">
      <c r="A136" s="74" t="s">
        <v>137</v>
      </c>
    </row>
    <row r="137" ht="18" customHeight="1">
      <c r="A137" s="74" t="s">
        <v>139</v>
      </c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2017-09-01T14:12:21Z</dcterms:modified>
  <cp:category/>
  <cp:version/>
  <cp:contentType/>
  <cp:contentStatus/>
</cp:coreProperties>
</file>