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<sst xmlns="http://schemas.openxmlformats.org/spreadsheetml/2006/main" count="135" uniqueCount="135">
  <si>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</si>
  <si>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</si>
  <si>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</si>
  <si>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</si>
  <si>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</si>
  <si>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</si>
  <si>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</si>
  <si>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</si>
  <si>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</si>
  <si>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</si>
  <si>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</si>
  <si>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</si>
  <si>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</si>
  <si>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</si>
  <si>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</si>
  <si>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</si>
  <si>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</si>
  <si>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</si>
  <si>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</si>
  <si>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</si>
  <si>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</si>
  <si>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</si>
  <si>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</si>
  <si>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</si>
  <si>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</si>
  <si>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</si>
  <si>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</si>
  <si>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</si>
  <si>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</si>
  <si>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</si>
  <si>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</si>
  <si>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</si>
  <si>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</si>
  <si>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</si>
  <si>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</si>
  <si>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</si>
  <si>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</si>
  <si>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</si>
  <si>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</si>
  <si>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</si>
  <si>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</si>
  <si>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</si>
  <si>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</si>
  <si>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</si>
  <si>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</si>
  <si>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</si>
  <si>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</si>
  <si>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</si>
  <si>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</si>
  <si>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</si>
  <si>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</si>
  <si>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</si>
  <si>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</si>
  <si>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</si>
  <si>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</si>
  <si>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</si>
  <si>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</si>
  <si>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</si>
  <si>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</si>
  <si>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</si>
  <si>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</si>
  <si>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</si>
  <si>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</si>
  <si>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</si>
  <si>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</si>
  <si>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</si>
  <si>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</si>
  <si>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</si>
  <si>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</si>
  <si>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</si>
  <si>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</si>
  <si>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</si>
  <si>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</si>
  <si>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</si>
  <si>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</si>
  <si>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</si>
  <si>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</si>
  <si>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</si>
  <si>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</si>
  <si>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</si>
  <si>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</si>
  <si>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</si>
  <si>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</si>
  <si>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</si>
  <si>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</si>
  <si>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</si>
  <si>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</si>
  <si>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</si>
  <si>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</si>
  <si>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</si>
  <si>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</si>
  <si>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</si>
  <si>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</si>
  <si>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</si>
  <si>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</si>
  <si>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</si>
  <si>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</si>
  <si>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</si>
  <si>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</si>
  <si>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</si>
  <si>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</si>
  <si>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</si>
  <si>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</si>
  <si>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</si>
  <si>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</si>
  <si>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</si>
  <si>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</si>
  <si>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</si>
  <si>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</si>
  <si>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</si>
  <si>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</si>
  <si>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</si>
  <si>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</si>
  <si>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</si>
  <si>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</si>
  <si>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</si>
  <si>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</si>
  <si>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</si>
  <si>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</si>
  <si>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</si>
  <si>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</si>
  <si>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</si>
  <si>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</si>
  <si>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</si>
  <si>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</si>
  <si>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</si>
  <si>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</si>
  <si>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</si>
  <si>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</si>
  <si>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</si>
  <si>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</si>
  <si>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</si>
  <si>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</si>
  <si>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</si>
  <si>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27/08/17 - VENCIMENTO 01/09/17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</si>
</sst>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165883</v>
      </c>
      <c r="C7" s="9">
        <f t="shared" si="0"/>
        <v>224931</v>
      </c>
      <c r="D7" s="9">
        <f t="shared" si="0"/>
        <v>251997</v>
      </c>
      <c r="E7" s="9">
        <f t="shared" si="0"/>
        <v>138978</v>
      </c>
      <c r="F7" s="9">
        <f t="shared" si="0"/>
        <v>224486</v>
      </c>
      <c r="G7" s="9">
        <f t="shared" si="0"/>
        <v>392353</v>
      </c>
      <c r="H7" s="9">
        <f t="shared" si="0"/>
        <v>144588</v>
      </c>
      <c r="I7" s="9">
        <f t="shared" si="0"/>
        <v>26994</v>
      </c>
      <c r="J7" s="9">
        <f t="shared" si="0"/>
        <v>110189</v>
      </c>
      <c r="K7" s="9">
        <f t="shared" si="0"/>
        <v>1680399</v>
      </c>
      <c r="L7" s="52"/>
    </row>
    <row r="8" spans="1:11" ht="17.25" customHeight="1">
      <c r="A8" s="10" t="s">
        <v>97</v>
      </c>
      <c r="B8" s="11">
        <f>B9+B12+B16</f>
        <v>76681</v>
      </c>
      <c r="C8" s="11">
        <f aca="true" t="shared" si="1" ref="C8:J8">C9+C12+C16</f>
        <v>110602</v>
      </c>
      <c r="D8" s="11">
        <f t="shared" si="1"/>
        <v>114820</v>
      </c>
      <c r="E8" s="11">
        <f t="shared" si="1"/>
        <v>67393</v>
      </c>
      <c r="F8" s="11">
        <f t="shared" si="1"/>
        <v>101492</v>
      </c>
      <c r="G8" s="11">
        <f t="shared" si="1"/>
        <v>181262</v>
      </c>
      <c r="H8" s="11">
        <f t="shared" si="1"/>
        <v>76608</v>
      </c>
      <c r="I8" s="11">
        <f t="shared" si="1"/>
        <v>11486</v>
      </c>
      <c r="J8" s="11">
        <f t="shared" si="1"/>
        <v>50943</v>
      </c>
      <c r="K8" s="11">
        <f>SUM(B8:J8)</f>
        <v>791287</v>
      </c>
    </row>
    <row r="9" spans="1:11" ht="17.25" customHeight="1">
      <c r="A9" s="15" t="s">
        <v>16</v>
      </c>
      <c r="B9" s="13">
        <f>+B10+B11</f>
        <v>14427</v>
      </c>
      <c r="C9" s="13">
        <f aca="true" t="shared" si="2" ref="C9:J9">+C10+C11</f>
        <v>22816</v>
      </c>
      <c r="D9" s="13">
        <f t="shared" si="2"/>
        <v>22727</v>
      </c>
      <c r="E9" s="13">
        <f t="shared" si="2"/>
        <v>13289</v>
      </c>
      <c r="F9" s="13">
        <f t="shared" si="2"/>
        <v>16217</v>
      </c>
      <c r="G9" s="13">
        <f t="shared" si="2"/>
        <v>22407</v>
      </c>
      <c r="H9" s="13">
        <f t="shared" si="2"/>
        <v>15635</v>
      </c>
      <c r="I9" s="13">
        <f t="shared" si="2"/>
        <v>2759</v>
      </c>
      <c r="J9" s="13">
        <f t="shared" si="2"/>
        <v>9611</v>
      </c>
      <c r="K9" s="11">
        <f>SUM(B9:J9)</f>
        <v>139888</v>
      </c>
    </row>
    <row r="10" spans="1:11" ht="17.25" customHeight="1">
      <c r="A10" s="29" t="s">
        <v>17</v>
      </c>
      <c r="B10" s="13">
        <v>14427</v>
      </c>
      <c r="C10" s="13">
        <v>22816</v>
      </c>
      <c r="D10" s="13">
        <v>22727</v>
      </c>
      <c r="E10" s="13">
        <v>13289</v>
      </c>
      <c r="F10" s="13">
        <v>16217</v>
      </c>
      <c r="G10" s="13">
        <v>22407</v>
      </c>
      <c r="H10" s="13">
        <v>15635</v>
      </c>
      <c r="I10" s="13">
        <v>2759</v>
      </c>
      <c r="J10" s="13">
        <v>9611</v>
      </c>
      <c r="K10" s="11">
        <f>SUM(B10:J10)</f>
        <v>139888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57332</v>
      </c>
      <c r="C12" s="17">
        <f t="shared" si="3"/>
        <v>80912</v>
      </c>
      <c r="D12" s="17">
        <f t="shared" si="3"/>
        <v>85029</v>
      </c>
      <c r="E12" s="17">
        <f t="shared" si="3"/>
        <v>50114</v>
      </c>
      <c r="F12" s="17">
        <f t="shared" si="3"/>
        <v>77784</v>
      </c>
      <c r="G12" s="17">
        <f t="shared" si="3"/>
        <v>145668</v>
      </c>
      <c r="H12" s="17">
        <f t="shared" si="3"/>
        <v>56675</v>
      </c>
      <c r="I12" s="17">
        <f t="shared" si="3"/>
        <v>7901</v>
      </c>
      <c r="J12" s="17">
        <f t="shared" si="3"/>
        <v>38294</v>
      </c>
      <c r="K12" s="11">
        <f aca="true" t="shared" si="4" ref="K12:K27">SUM(B12:J12)</f>
        <v>599709</v>
      </c>
    </row>
    <row r="13" spans="1:13" ht="17.25" customHeight="1">
      <c r="A13" s="14" t="s">
        <v>19</v>
      </c>
      <c r="B13" s="13">
        <v>27722</v>
      </c>
      <c r="C13" s="13">
        <v>41684</v>
      </c>
      <c r="D13" s="13">
        <v>44165</v>
      </c>
      <c r="E13" s="13">
        <v>25905</v>
      </c>
      <c r="F13" s="13">
        <v>36891</v>
      </c>
      <c r="G13" s="13">
        <v>64101</v>
      </c>
      <c r="H13" s="13">
        <v>25137</v>
      </c>
      <c r="I13" s="13">
        <v>4383</v>
      </c>
      <c r="J13" s="13">
        <v>20275</v>
      </c>
      <c r="K13" s="11">
        <f t="shared" si="4"/>
        <v>290263</v>
      </c>
      <c r="L13" s="52"/>
      <c r="M13" s="53"/>
    </row>
    <row r="14" spans="1:12" ht="17.25" customHeight="1">
      <c r="A14" s="14" t="s">
        <v>20</v>
      </c>
      <c r="B14" s="13">
        <v>28196</v>
      </c>
      <c r="C14" s="13">
        <v>37077</v>
      </c>
      <c r="D14" s="13">
        <v>39336</v>
      </c>
      <c r="E14" s="13">
        <v>22937</v>
      </c>
      <c r="F14" s="13">
        <v>39333</v>
      </c>
      <c r="G14" s="13">
        <v>79093</v>
      </c>
      <c r="H14" s="13">
        <v>29383</v>
      </c>
      <c r="I14" s="13">
        <v>3289</v>
      </c>
      <c r="J14" s="13">
        <v>17461</v>
      </c>
      <c r="K14" s="11">
        <f t="shared" si="4"/>
        <v>296105</v>
      </c>
      <c r="L14" s="52"/>
    </row>
    <row r="15" spans="1:11" ht="17.25" customHeight="1">
      <c r="A15" s="14" t="s">
        <v>21</v>
      </c>
      <c r="B15" s="13">
        <v>1414</v>
      </c>
      <c r="C15" s="13">
        <v>2151</v>
      </c>
      <c r="D15" s="13">
        <v>1528</v>
      </c>
      <c r="E15" s="13">
        <v>1272</v>
      </c>
      <c r="F15" s="13">
        <v>1560</v>
      </c>
      <c r="G15" s="13">
        <v>2474</v>
      </c>
      <c r="H15" s="13">
        <v>2155</v>
      </c>
      <c r="I15" s="13">
        <v>229</v>
      </c>
      <c r="J15" s="13">
        <v>558</v>
      </c>
      <c r="K15" s="11">
        <f t="shared" si="4"/>
        <v>13341</v>
      </c>
    </row>
    <row r="16" spans="1:11" ht="17.25" customHeight="1">
      <c r="A16" s="15" t="s">
        <v>93</v>
      </c>
      <c r="B16" s="13">
        <f>B17+B18+B19</f>
        <v>4922</v>
      </c>
      <c r="C16" s="13">
        <f aca="true" t="shared" si="5" ref="C16:J16">C17+C18+C19</f>
        <v>6874</v>
      </c>
      <c r="D16" s="13">
        <f t="shared" si="5"/>
        <v>7064</v>
      </c>
      <c r="E16" s="13">
        <f t="shared" si="5"/>
        <v>3990</v>
      </c>
      <c r="F16" s="13">
        <f t="shared" si="5"/>
        <v>7491</v>
      </c>
      <c r="G16" s="13">
        <f t="shared" si="5"/>
        <v>13187</v>
      </c>
      <c r="H16" s="13">
        <f t="shared" si="5"/>
        <v>4298</v>
      </c>
      <c r="I16" s="13">
        <f t="shared" si="5"/>
        <v>826</v>
      </c>
      <c r="J16" s="13">
        <f t="shared" si="5"/>
        <v>3038</v>
      </c>
      <c r="K16" s="11">
        <f t="shared" si="4"/>
        <v>51690</v>
      </c>
    </row>
    <row r="17" spans="1:11" ht="17.25" customHeight="1">
      <c r="A17" s="14" t="s">
        <v>94</v>
      </c>
      <c r="B17" s="13">
        <v>4898</v>
      </c>
      <c r="C17" s="13">
        <v>6810</v>
      </c>
      <c r="D17" s="13">
        <v>7015</v>
      </c>
      <c r="E17" s="13">
        <v>3951</v>
      </c>
      <c r="F17" s="13">
        <v>7427</v>
      </c>
      <c r="G17" s="13">
        <v>13062</v>
      </c>
      <c r="H17" s="13">
        <v>4237</v>
      </c>
      <c r="I17" s="13">
        <v>823</v>
      </c>
      <c r="J17" s="13">
        <v>3012</v>
      </c>
      <c r="K17" s="11">
        <f t="shared" si="4"/>
        <v>51235</v>
      </c>
    </row>
    <row r="18" spans="1:11" ht="17.25" customHeight="1">
      <c r="A18" s="14" t="s">
        <v>95</v>
      </c>
      <c r="B18" s="13">
        <v>23</v>
      </c>
      <c r="C18" s="13">
        <v>59</v>
      </c>
      <c r="D18" s="13">
        <v>46</v>
      </c>
      <c r="E18" s="13">
        <v>35</v>
      </c>
      <c r="F18" s="13">
        <v>53</v>
      </c>
      <c r="G18" s="13">
        <v>120</v>
      </c>
      <c r="H18" s="13">
        <v>60</v>
      </c>
      <c r="I18" s="13">
        <v>3</v>
      </c>
      <c r="J18" s="13">
        <v>22</v>
      </c>
      <c r="K18" s="11">
        <f t="shared" si="4"/>
        <v>421</v>
      </c>
    </row>
    <row r="19" spans="1:11" ht="17.25" customHeight="1">
      <c r="A19" s="14" t="s">
        <v>96</v>
      </c>
      <c r="B19" s="13">
        <v>1</v>
      </c>
      <c r="C19" s="13">
        <v>5</v>
      </c>
      <c r="D19" s="13">
        <v>3</v>
      </c>
      <c r="E19" s="13">
        <v>4</v>
      </c>
      <c r="F19" s="13">
        <v>11</v>
      </c>
      <c r="G19" s="13">
        <v>5</v>
      </c>
      <c r="H19" s="13">
        <v>1</v>
      </c>
      <c r="I19" s="13">
        <v>0</v>
      </c>
      <c r="J19" s="13">
        <v>4</v>
      </c>
      <c r="K19" s="11">
        <f t="shared" si="4"/>
        <v>34</v>
      </c>
    </row>
    <row r="20" spans="1:11" ht="17.25" customHeight="1">
      <c r="A20" s="16" t="s">
        <v>22</v>
      </c>
      <c r="B20" s="11">
        <f>+B21+B22+B23</f>
        <v>47059</v>
      </c>
      <c r="C20" s="11">
        <f aca="true" t="shared" si="6" ref="C20:J20">+C21+C22+C23</f>
        <v>55085</v>
      </c>
      <c r="D20" s="11">
        <f t="shared" si="6"/>
        <v>68946</v>
      </c>
      <c r="E20" s="11">
        <f t="shared" si="6"/>
        <v>34118</v>
      </c>
      <c r="F20" s="11">
        <f t="shared" si="6"/>
        <v>72143</v>
      </c>
      <c r="G20" s="11">
        <f t="shared" si="6"/>
        <v>137934</v>
      </c>
      <c r="H20" s="11">
        <f t="shared" si="6"/>
        <v>37182</v>
      </c>
      <c r="I20" s="11">
        <f t="shared" si="6"/>
        <v>7158</v>
      </c>
      <c r="J20" s="11">
        <f t="shared" si="6"/>
        <v>27028</v>
      </c>
      <c r="K20" s="11">
        <f t="shared" si="4"/>
        <v>486653</v>
      </c>
    </row>
    <row r="21" spans="1:12" ht="17.25" customHeight="1">
      <c r="A21" s="12" t="s">
        <v>23</v>
      </c>
      <c r="B21" s="13">
        <v>26340</v>
      </c>
      <c r="C21" s="13">
        <v>33865</v>
      </c>
      <c r="D21" s="13">
        <v>42425</v>
      </c>
      <c r="E21" s="13">
        <v>20896</v>
      </c>
      <c r="F21" s="13">
        <v>40159</v>
      </c>
      <c r="G21" s="13">
        <v>68268</v>
      </c>
      <c r="H21" s="13">
        <v>20695</v>
      </c>
      <c r="I21" s="13">
        <v>4729</v>
      </c>
      <c r="J21" s="13">
        <v>16309</v>
      </c>
      <c r="K21" s="11">
        <f t="shared" si="4"/>
        <v>273686</v>
      </c>
      <c r="L21" s="52"/>
    </row>
    <row r="22" spans="1:12" ht="17.25" customHeight="1">
      <c r="A22" s="12" t="s">
        <v>24</v>
      </c>
      <c r="B22" s="13">
        <v>20042</v>
      </c>
      <c r="C22" s="13">
        <v>20423</v>
      </c>
      <c r="D22" s="13">
        <v>25823</v>
      </c>
      <c r="E22" s="13">
        <v>12803</v>
      </c>
      <c r="F22" s="13">
        <v>31285</v>
      </c>
      <c r="G22" s="13">
        <v>68356</v>
      </c>
      <c r="H22" s="13">
        <v>15876</v>
      </c>
      <c r="I22" s="13">
        <v>2332</v>
      </c>
      <c r="J22" s="13">
        <v>10499</v>
      </c>
      <c r="K22" s="11">
        <f t="shared" si="4"/>
        <v>207439</v>
      </c>
      <c r="L22" s="52"/>
    </row>
    <row r="23" spans="1:11" ht="17.25" customHeight="1">
      <c r="A23" s="12" t="s">
        <v>25</v>
      </c>
      <c r="B23" s="13">
        <v>677</v>
      </c>
      <c r="C23" s="13">
        <v>797</v>
      </c>
      <c r="D23" s="13">
        <v>698</v>
      </c>
      <c r="E23" s="13">
        <v>419</v>
      </c>
      <c r="F23" s="13">
        <v>699</v>
      </c>
      <c r="G23" s="13">
        <v>1310</v>
      </c>
      <c r="H23" s="13">
        <v>611</v>
      </c>
      <c r="I23" s="13">
        <v>97</v>
      </c>
      <c r="J23" s="13">
        <v>220</v>
      </c>
      <c r="K23" s="11">
        <f t="shared" si="4"/>
        <v>5528</v>
      </c>
    </row>
    <row r="24" spans="1:11" ht="17.25" customHeight="1">
      <c r="A24" s="16" t="s">
        <v>26</v>
      </c>
      <c r="B24" s="13">
        <f>+B25+B26</f>
        <v>42143</v>
      </c>
      <c r="C24" s="13">
        <f aca="true" t="shared" si="7" ref="C24:J24">+C25+C26</f>
        <v>59244</v>
      </c>
      <c r="D24" s="13">
        <f t="shared" si="7"/>
        <v>68231</v>
      </c>
      <c r="E24" s="13">
        <f t="shared" si="7"/>
        <v>37467</v>
      </c>
      <c r="F24" s="13">
        <f t="shared" si="7"/>
        <v>50851</v>
      </c>
      <c r="G24" s="13">
        <f t="shared" si="7"/>
        <v>73157</v>
      </c>
      <c r="H24" s="13">
        <f t="shared" si="7"/>
        <v>30077</v>
      </c>
      <c r="I24" s="13">
        <f t="shared" si="7"/>
        <v>8350</v>
      </c>
      <c r="J24" s="13">
        <f t="shared" si="7"/>
        <v>32218</v>
      </c>
      <c r="K24" s="11">
        <f t="shared" si="4"/>
        <v>401738</v>
      </c>
    </row>
    <row r="25" spans="1:12" ht="17.25" customHeight="1">
      <c r="A25" s="12" t="s">
        <v>115</v>
      </c>
      <c r="B25" s="13">
        <v>23930</v>
      </c>
      <c r="C25" s="13">
        <v>35498</v>
      </c>
      <c r="D25" s="13">
        <v>43660</v>
      </c>
      <c r="E25" s="13">
        <v>23605</v>
      </c>
      <c r="F25" s="13">
        <v>29600</v>
      </c>
      <c r="G25" s="13">
        <v>40736</v>
      </c>
      <c r="H25" s="13">
        <v>17061</v>
      </c>
      <c r="I25" s="13">
        <v>6092</v>
      </c>
      <c r="J25" s="13">
        <v>19330</v>
      </c>
      <c r="K25" s="11">
        <f t="shared" si="4"/>
        <v>239512</v>
      </c>
      <c r="L25" s="52"/>
    </row>
    <row r="26" spans="1:12" ht="17.25" customHeight="1">
      <c r="A26" s="12" t="s">
        <v>116</v>
      </c>
      <c r="B26" s="13">
        <v>18213</v>
      </c>
      <c r="C26" s="13">
        <v>23746</v>
      </c>
      <c r="D26" s="13">
        <v>24571</v>
      </c>
      <c r="E26" s="13">
        <v>13862</v>
      </c>
      <c r="F26" s="13">
        <v>21251</v>
      </c>
      <c r="G26" s="13">
        <v>32421</v>
      </c>
      <c r="H26" s="13">
        <v>13016</v>
      </c>
      <c r="I26" s="13">
        <v>2258</v>
      </c>
      <c r="J26" s="13">
        <v>12888</v>
      </c>
      <c r="K26" s="11">
        <f t="shared" si="4"/>
        <v>162226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721</v>
      </c>
      <c r="I27" s="11">
        <v>0</v>
      </c>
      <c r="J27" s="11">
        <v>0</v>
      </c>
      <c r="K27" s="11">
        <f t="shared" si="4"/>
        <v>721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30179.72</v>
      </c>
      <c r="I35" s="19">
        <v>0</v>
      </c>
      <c r="J35" s="19">
        <v>0</v>
      </c>
      <c r="K35" s="23">
        <f>SUM(B35:J35)</f>
        <v>30179.72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497057.11</v>
      </c>
      <c r="C47" s="22">
        <f aca="true" t="shared" si="12" ref="C47:H47">+C48+C57</f>
        <v>749882.8899999999</v>
      </c>
      <c r="D47" s="22">
        <f t="shared" si="12"/>
        <v>939097.7799999999</v>
      </c>
      <c r="E47" s="22">
        <f t="shared" si="12"/>
        <v>451560.1</v>
      </c>
      <c r="F47" s="22">
        <f t="shared" si="12"/>
        <v>708602.8200000001</v>
      </c>
      <c r="G47" s="22">
        <f t="shared" si="12"/>
        <v>1040386.09</v>
      </c>
      <c r="H47" s="22">
        <f t="shared" si="12"/>
        <v>478014.86</v>
      </c>
      <c r="I47" s="22">
        <f>+I48+I57</f>
        <v>141429.12</v>
      </c>
      <c r="J47" s="22">
        <f>+J48+J57</f>
        <v>356600.63999999996</v>
      </c>
      <c r="K47" s="22">
        <f>SUM(B47:J47)</f>
        <v>5362631.41</v>
      </c>
    </row>
    <row r="48" spans="1:11" ht="17.25" customHeight="1">
      <c r="A48" s="16" t="s">
        <v>108</v>
      </c>
      <c r="B48" s="23">
        <f>SUM(B49:B56)</f>
        <v>477737.41</v>
      </c>
      <c r="C48" s="23">
        <f aca="true" t="shared" si="13" ref="C48:J48">SUM(C49:C56)</f>
        <v>724427.57</v>
      </c>
      <c r="D48" s="23">
        <f t="shared" si="13"/>
        <v>912944.96</v>
      </c>
      <c r="E48" s="23">
        <f t="shared" si="13"/>
        <v>428609.62</v>
      </c>
      <c r="F48" s="23">
        <f t="shared" si="13"/>
        <v>684912.89</v>
      </c>
      <c r="G48" s="23">
        <f t="shared" si="13"/>
        <v>1009774.2899999999</v>
      </c>
      <c r="H48" s="23">
        <f t="shared" si="13"/>
        <v>457436.38999999996</v>
      </c>
      <c r="I48" s="23">
        <f t="shared" si="13"/>
        <v>141429.12</v>
      </c>
      <c r="J48" s="23">
        <f t="shared" si="13"/>
        <v>342238.25999999995</v>
      </c>
      <c r="K48" s="23">
        <f aca="true" t="shared" si="14" ref="K48:K57">SUM(B48:J48)</f>
        <v>5179510.51</v>
      </c>
    </row>
    <row r="49" spans="1:11" ht="17.25" customHeight="1">
      <c r="A49" s="34" t="s">
        <v>43</v>
      </c>
      <c r="B49" s="23">
        <f aca="true" t="shared" si="15" ref="B49:H49">ROUND(B30*B7,2)</f>
        <v>474441.97</v>
      </c>
      <c r="C49" s="23">
        <f t="shared" si="15"/>
        <v>718159.7</v>
      </c>
      <c r="D49" s="23">
        <f t="shared" si="15"/>
        <v>907819.19</v>
      </c>
      <c r="E49" s="23">
        <f t="shared" si="15"/>
        <v>425800.8</v>
      </c>
      <c r="F49" s="23">
        <f t="shared" si="15"/>
        <v>680686.45</v>
      </c>
      <c r="G49" s="23">
        <f t="shared" si="15"/>
        <v>1003874.39</v>
      </c>
      <c r="H49" s="23">
        <f t="shared" si="15"/>
        <v>424206.73</v>
      </c>
      <c r="I49" s="23">
        <f>ROUND(I30*I7,2)</f>
        <v>140363.4</v>
      </c>
      <c r="J49" s="23">
        <f>ROUND(J30*J7,2)</f>
        <v>340021.22</v>
      </c>
      <c r="K49" s="23">
        <f t="shared" si="14"/>
        <v>5115373.849999999</v>
      </c>
    </row>
    <row r="50" spans="1:11" ht="17.25" customHeight="1">
      <c r="A50" s="34" t="s">
        <v>44</v>
      </c>
      <c r="B50" s="19">
        <v>0</v>
      </c>
      <c r="C50" s="23">
        <f>ROUND(C31*C7,2)</f>
        <v>1596.31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1596.31</v>
      </c>
    </row>
    <row r="51" spans="1:11" ht="17.25" customHeight="1">
      <c r="A51" s="66" t="s">
        <v>104</v>
      </c>
      <c r="B51" s="67">
        <f aca="true" t="shared" si="16" ref="B51:H51">ROUND(B32*B7,2)</f>
        <v>-796.24</v>
      </c>
      <c r="C51" s="67">
        <f t="shared" si="16"/>
        <v>-1102.16</v>
      </c>
      <c r="D51" s="67">
        <f t="shared" si="16"/>
        <v>-1259.99</v>
      </c>
      <c r="E51" s="67">
        <f t="shared" si="16"/>
        <v>-636.58</v>
      </c>
      <c r="F51" s="67">
        <f t="shared" si="16"/>
        <v>-1055.08</v>
      </c>
      <c r="G51" s="67">
        <f t="shared" si="16"/>
        <v>-1530.18</v>
      </c>
      <c r="H51" s="67">
        <f t="shared" si="16"/>
        <v>-665.1</v>
      </c>
      <c r="I51" s="19">
        <v>0</v>
      </c>
      <c r="J51" s="19">
        <v>0</v>
      </c>
      <c r="K51" s="67">
        <f>SUM(B51:J51)</f>
        <v>-7045.330000000001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30179.72</v>
      </c>
      <c r="I53" s="31">
        <f>+I35</f>
        <v>0</v>
      </c>
      <c r="J53" s="31">
        <f>+J35</f>
        <v>0</v>
      </c>
      <c r="K53" s="23">
        <f t="shared" si="14"/>
        <v>30179.72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25455.32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183120.9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-54822.6</v>
      </c>
      <c r="C61" s="35">
        <f t="shared" si="17"/>
        <v>-86774.28</v>
      </c>
      <c r="D61" s="35">
        <f t="shared" si="17"/>
        <v>-87436.75</v>
      </c>
      <c r="E61" s="35">
        <f t="shared" si="17"/>
        <v>-50498.2</v>
      </c>
      <c r="F61" s="35">
        <f t="shared" si="17"/>
        <v>-62005.25</v>
      </c>
      <c r="G61" s="35">
        <f t="shared" si="17"/>
        <v>-85153</v>
      </c>
      <c r="H61" s="35">
        <f t="shared" si="17"/>
        <v>-59413</v>
      </c>
      <c r="I61" s="35">
        <f t="shared" si="17"/>
        <v>-12877.01</v>
      </c>
      <c r="J61" s="35">
        <f t="shared" si="17"/>
        <v>-36521.8</v>
      </c>
      <c r="K61" s="35">
        <f>SUM(B61:J61)</f>
        <v>-535501.89</v>
      </c>
    </row>
    <row r="62" spans="1:11" ht="18.75" customHeight="1">
      <c r="A62" s="16" t="s">
        <v>74</v>
      </c>
      <c r="B62" s="35">
        <f aca="true" t="shared" si="18" ref="B62:J62">B63+B64+B65+B66+B67+B68</f>
        <v>-54822.6</v>
      </c>
      <c r="C62" s="35">
        <f t="shared" si="18"/>
        <v>-86700.8</v>
      </c>
      <c r="D62" s="35">
        <f t="shared" si="18"/>
        <v>-86362.6</v>
      </c>
      <c r="E62" s="35">
        <f t="shared" si="18"/>
        <v>-50498.2</v>
      </c>
      <c r="F62" s="35">
        <f t="shared" si="18"/>
        <v>-61624.6</v>
      </c>
      <c r="G62" s="35">
        <f t="shared" si="18"/>
        <v>-85146.6</v>
      </c>
      <c r="H62" s="35">
        <f t="shared" si="18"/>
        <v>-59413</v>
      </c>
      <c r="I62" s="35">
        <f t="shared" si="18"/>
        <v>-10484.2</v>
      </c>
      <c r="J62" s="35">
        <f t="shared" si="18"/>
        <v>-36521.8</v>
      </c>
      <c r="K62" s="35">
        <f aca="true" t="shared" si="19" ref="K62:K91">SUM(B62:J62)</f>
        <v>-531574.4</v>
      </c>
    </row>
    <row r="63" spans="1:11" ht="18.75" customHeight="1">
      <c r="A63" s="12" t="s">
        <v>75</v>
      </c>
      <c r="B63" s="35">
        <f>-ROUND(B9*$D$3,2)</f>
        <v>-54822.6</v>
      </c>
      <c r="C63" s="35">
        <f aca="true" t="shared" si="20" ref="C63:J63">-ROUND(C9*$D$3,2)</f>
        <v>-86700.8</v>
      </c>
      <c r="D63" s="35">
        <f t="shared" si="20"/>
        <v>-86362.6</v>
      </c>
      <c r="E63" s="35">
        <f t="shared" si="20"/>
        <v>-50498.2</v>
      </c>
      <c r="F63" s="35">
        <f t="shared" si="20"/>
        <v>-61624.6</v>
      </c>
      <c r="G63" s="35">
        <f t="shared" si="20"/>
        <v>-85146.6</v>
      </c>
      <c r="H63" s="35">
        <f t="shared" si="20"/>
        <v>-59413</v>
      </c>
      <c r="I63" s="35">
        <f t="shared" si="20"/>
        <v>-10484.2</v>
      </c>
      <c r="J63" s="35">
        <f t="shared" si="20"/>
        <v>-36521.8</v>
      </c>
      <c r="K63" s="35">
        <f t="shared" si="19"/>
        <v>-531574.4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>SUM(C70:C102)</f>
        <v>-73.48</v>
      </c>
      <c r="D69" s="67">
        <f>SUM(D70:D102)</f>
        <v>-1074.15</v>
      </c>
      <c r="E69" s="19">
        <v>0</v>
      </c>
      <c r="F69" s="67">
        <f aca="true" t="shared" si="21" ref="E69:J69">SUM(F70:F102)</f>
        <v>-380.65</v>
      </c>
      <c r="G69" s="67">
        <f t="shared" si="21"/>
        <v>-6.4</v>
      </c>
      <c r="H69" s="19">
        <v>0</v>
      </c>
      <c r="I69" s="67">
        <f t="shared" si="21"/>
        <v>-2392.81</v>
      </c>
      <c r="J69" s="19">
        <v>0</v>
      </c>
      <c r="K69" s="67">
        <f t="shared" si="19"/>
        <v>-3927.4900000000002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-2392.81</v>
      </c>
      <c r="J72" s="19">
        <v>0</v>
      </c>
      <c r="K72" s="67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/>
      <c r="B100" s="19"/>
      <c r="C100" s="19"/>
      <c r="D100" s="19"/>
      <c r="E100" s="19"/>
      <c r="F100" s="19"/>
      <c r="G100" s="19"/>
      <c r="H100" s="19"/>
      <c r="I100" s="19"/>
      <c r="J100" s="19"/>
      <c r="K100" s="31"/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4"/>
    </row>
    <row r="106" spans="1:12" ht="18.75" customHeight="1">
      <c r="A106" s="16" t="s">
        <v>83</v>
      </c>
      <c r="B106" s="24">
        <f aca="true" t="shared" si="23" ref="B106:H106">+B107+B108</f>
        <v>442234.51</v>
      </c>
      <c r="C106" s="24">
        <f t="shared" si="23"/>
        <v>654166.3099999999</v>
      </c>
      <c r="D106" s="24">
        <f t="shared" si="23"/>
        <v>851661.0299999999</v>
      </c>
      <c r="E106" s="24">
        <f t="shared" si="23"/>
        <v>401061.89999999997</v>
      </c>
      <c r="F106" s="24">
        <f t="shared" si="23"/>
        <v>646597.5700000001</v>
      </c>
      <c r="G106" s="24">
        <f t="shared" si="23"/>
        <v>955233.09</v>
      </c>
      <c r="H106" s="24">
        <f t="shared" si="23"/>
        <v>418601.86</v>
      </c>
      <c r="I106" s="24">
        <f>+I107+I108</f>
        <v>128552.11</v>
      </c>
      <c r="J106" s="24">
        <f>+J107+J108</f>
        <v>320078.83999999997</v>
      </c>
      <c r="K106" s="48">
        <f t="shared" si="22"/>
        <v>4818187.22</v>
      </c>
      <c r="L106" s="54"/>
    </row>
    <row r="107" spans="1:12" ht="18" customHeight="1">
      <c r="A107" s="16" t="s">
        <v>82</v>
      </c>
      <c r="B107" s="24">
        <f aca="true" t="shared" si="24" ref="B107:J107">+B48+B62+B69+B103</f>
        <v>422914.81</v>
      </c>
      <c r="C107" s="24">
        <f t="shared" si="24"/>
        <v>637653.2899999999</v>
      </c>
      <c r="D107" s="24">
        <f t="shared" si="24"/>
        <v>825508.21</v>
      </c>
      <c r="E107" s="24">
        <f t="shared" si="24"/>
        <v>378111.42</v>
      </c>
      <c r="F107" s="24">
        <f t="shared" si="24"/>
        <v>622907.64</v>
      </c>
      <c r="G107" s="24">
        <f t="shared" si="24"/>
        <v>924621.2899999999</v>
      </c>
      <c r="H107" s="24">
        <f t="shared" si="24"/>
        <v>398023.38999999996</v>
      </c>
      <c r="I107" s="24">
        <f t="shared" si="24"/>
        <v>128552.11</v>
      </c>
      <c r="J107" s="24">
        <f t="shared" si="24"/>
        <v>305716.45999999996</v>
      </c>
      <c r="K107" s="48">
        <f t="shared" si="22"/>
        <v>4644008.62</v>
      </c>
      <c r="L107" s="54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16513.02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8">
        <f t="shared" si="22"/>
        <v>174178.6</v>
      </c>
    </row>
    <row r="109" spans="1:13" ht="18.75" customHeight="1">
      <c r="A109" s="16" t="s">
        <v>84</v>
      </c>
      <c r="B109" s="19">
        <v>0</v>
      </c>
      <c r="C109" s="35">
        <v>-8942.3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48">
        <f t="shared" si="22"/>
        <v>-8942.3</v>
      </c>
      <c r="M109" s="57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4818187.21</v>
      </c>
      <c r="L114" s="54"/>
    </row>
    <row r="115" spans="1:11" ht="18.75" customHeight="1">
      <c r="A115" s="26" t="s">
        <v>70</v>
      </c>
      <c r="B115" s="27">
        <v>50496.03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50496.03</v>
      </c>
    </row>
    <row r="116" spans="1:11" ht="18.75" customHeight="1">
      <c r="A116" s="26" t="s">
        <v>71</v>
      </c>
      <c r="B116" s="27">
        <v>391738.47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6" ref="K116:K133">SUM(B116:J116)</f>
        <v>391738.47</v>
      </c>
    </row>
    <row r="117" spans="1:11" ht="18.75" customHeight="1">
      <c r="A117" s="26" t="s">
        <v>72</v>
      </c>
      <c r="B117" s="40">
        <v>0</v>
      </c>
      <c r="C117" s="27">
        <f>+C106</f>
        <v>654166.3099999999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654166.3099999999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851661.0299999999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851661.0299999999</v>
      </c>
    </row>
    <row r="119" spans="1:11" ht="18.75" customHeight="1">
      <c r="A119" s="26" t="s">
        <v>118</v>
      </c>
      <c r="B119" s="40">
        <v>0</v>
      </c>
      <c r="C119" s="40">
        <v>0</v>
      </c>
      <c r="D119" s="40">
        <v>0</v>
      </c>
      <c r="E119" s="27">
        <v>360955.71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360955.71</v>
      </c>
    </row>
    <row r="120" spans="1:11" ht="18.75" customHeight="1">
      <c r="A120" s="26" t="s">
        <v>119</v>
      </c>
      <c r="B120" s="40">
        <v>0</v>
      </c>
      <c r="C120" s="40">
        <v>0</v>
      </c>
      <c r="D120" s="40">
        <v>0</v>
      </c>
      <c r="E120" s="27">
        <v>40106.19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40106.19</v>
      </c>
    </row>
    <row r="121" spans="1:11" ht="18.75" customHeight="1">
      <c r="A121" s="68" t="s">
        <v>120</v>
      </c>
      <c r="B121" s="40">
        <v>0</v>
      </c>
      <c r="C121" s="40">
        <v>0</v>
      </c>
      <c r="D121" s="40">
        <v>0</v>
      </c>
      <c r="E121" s="40">
        <v>0</v>
      </c>
      <c r="F121" s="27">
        <v>120796.55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120796.55</v>
      </c>
    </row>
    <row r="122" spans="1:11" ht="18.75" customHeight="1">
      <c r="A122" s="68" t="s">
        <v>121</v>
      </c>
      <c r="B122" s="40">
        <v>0</v>
      </c>
      <c r="C122" s="40">
        <v>0</v>
      </c>
      <c r="D122" s="40">
        <v>0</v>
      </c>
      <c r="E122" s="40">
        <v>0</v>
      </c>
      <c r="F122" s="27">
        <v>228233.05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6"/>
        <v>228233.05</v>
      </c>
    </row>
    <row r="123" spans="1:11" ht="18.75" customHeight="1">
      <c r="A123" s="68" t="s">
        <v>122</v>
      </c>
      <c r="B123" s="40">
        <v>0</v>
      </c>
      <c r="C123" s="40">
        <v>0</v>
      </c>
      <c r="D123" s="40">
        <v>0</v>
      </c>
      <c r="E123" s="40">
        <v>0</v>
      </c>
      <c r="F123" s="27">
        <v>39435.04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6"/>
        <v>39435.04</v>
      </c>
    </row>
    <row r="124" spans="1:11" ht="18.75" customHeight="1">
      <c r="A124" s="68" t="s">
        <v>123</v>
      </c>
      <c r="B124" s="70">
        <v>0</v>
      </c>
      <c r="C124" s="70">
        <v>0</v>
      </c>
      <c r="D124" s="70">
        <v>0</v>
      </c>
      <c r="E124" s="70">
        <v>0</v>
      </c>
      <c r="F124" s="71">
        <v>258132.93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6"/>
        <v>258132.93</v>
      </c>
    </row>
    <row r="125" spans="1:11" ht="18.75" customHeight="1">
      <c r="A125" s="68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272292.43</v>
      </c>
      <c r="H125" s="40">
        <v>0</v>
      </c>
      <c r="I125" s="40">
        <v>0</v>
      </c>
      <c r="J125" s="40">
        <v>0</v>
      </c>
      <c r="K125" s="41">
        <f t="shared" si="26"/>
        <v>272292.43</v>
      </c>
    </row>
    <row r="126" spans="1:11" ht="18.75" customHeight="1">
      <c r="A126" s="68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30551.08</v>
      </c>
      <c r="H126" s="40">
        <v>0</v>
      </c>
      <c r="I126" s="40">
        <v>0</v>
      </c>
      <c r="J126" s="40">
        <v>0</v>
      </c>
      <c r="K126" s="41">
        <f t="shared" si="26"/>
        <v>30551.08</v>
      </c>
    </row>
    <row r="127" spans="1:11" ht="18.75" customHeight="1">
      <c r="A127" s="68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136462.42</v>
      </c>
      <c r="H127" s="40">
        <v>0</v>
      </c>
      <c r="I127" s="40">
        <v>0</v>
      </c>
      <c r="J127" s="40">
        <v>0</v>
      </c>
      <c r="K127" s="41">
        <f t="shared" si="26"/>
        <v>136462.42</v>
      </c>
    </row>
    <row r="128" spans="1:11" ht="18.75" customHeight="1">
      <c r="A128" s="68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135257.94</v>
      </c>
      <c r="H128" s="40">
        <v>0</v>
      </c>
      <c r="I128" s="40">
        <v>0</v>
      </c>
      <c r="J128" s="40">
        <v>0</v>
      </c>
      <c r="K128" s="41">
        <f t="shared" si="26"/>
        <v>135257.94</v>
      </c>
    </row>
    <row r="129" spans="1:11" ht="18.75" customHeight="1">
      <c r="A129" s="68" t="s">
        <v>128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380669.22</v>
      </c>
      <c r="H129" s="40">
        <v>0</v>
      </c>
      <c r="I129" s="40">
        <v>0</v>
      </c>
      <c r="J129" s="40">
        <v>0</v>
      </c>
      <c r="K129" s="41">
        <f t="shared" si="26"/>
        <v>380669.22</v>
      </c>
    </row>
    <row r="130" spans="1:11" ht="18.75" customHeight="1">
      <c r="A130" s="68" t="s">
        <v>129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145494.75</v>
      </c>
      <c r="I130" s="40">
        <v>0</v>
      </c>
      <c r="J130" s="40">
        <v>0</v>
      </c>
      <c r="K130" s="41">
        <f t="shared" si="26"/>
        <v>145494.75</v>
      </c>
    </row>
    <row r="131" spans="1:11" ht="18.75" customHeight="1">
      <c r="A131" s="68" t="s">
        <v>130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273107.11</v>
      </c>
      <c r="I131" s="40">
        <v>0</v>
      </c>
      <c r="J131" s="40">
        <v>0</v>
      </c>
      <c r="K131" s="41">
        <f t="shared" si="26"/>
        <v>273107.11</v>
      </c>
    </row>
    <row r="132" spans="1:11" ht="18.75" customHeight="1">
      <c r="A132" s="68" t="s">
        <v>131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128552.11</v>
      </c>
      <c r="J132" s="40">
        <v>0</v>
      </c>
      <c r="K132" s="41">
        <f t="shared" si="26"/>
        <v>128552.11</v>
      </c>
    </row>
    <row r="133" spans="1:11" ht="18.75" customHeight="1">
      <c r="A133" s="69" t="s">
        <v>132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320078.84</v>
      </c>
      <c r="K133" s="44">
        <f t="shared" si="26"/>
        <v>320078.84</v>
      </c>
    </row>
    <row r="134" spans="1:11" ht="18.75" customHeight="1">
      <c r="A134" s="76"/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39"/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2017-09-01T21:41:25Z</dcterms:modified>
  <cp:category/>
  <cp:version/>
  <cp:contentType/>
  <cp:contentStatus/>
</cp:coreProperties>
</file>