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<sst xmlns="http://schemas.openxmlformats.org/spreadsheetml/2006/main" count="140" uniqueCount="140">
  <si>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</si>
  <si>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</si>
  <si>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</si>
  <si>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</si>
  <si>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</si>
  <si>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</si>
  <si>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</si>
  <si>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</si>
  <si>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</si>
  <si>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</si>
  <si>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</si>
  <si>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</si>
  <si>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</si>
  <si>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</si>
  <si>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</si>
  <si>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</si>
  <si>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</si>
  <si>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</si>
  <si>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</si>
  <si>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</si>
  <si>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</si>
  <si>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</si>
  <si>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</si>
  <si>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</si>
  <si>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</si>
  <si>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</si>
  <si>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</si>
  <si>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</si>
  <si>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</si>
  <si>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</si>
  <si>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</si>
  <si>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</si>
  <si>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</si>
  <si>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</si>
  <si>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</si>
  <si>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</si>
  <si>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</si>
  <si>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</si>
  <si>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</si>
  <si>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</si>
  <si>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</si>
  <si>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</si>
  <si>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</si>
  <si>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</si>
  <si>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</si>
  <si>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</si>
  <si>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</si>
  <si>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</si>
  <si>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</si>
  <si>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</si>
  <si>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</si>
  <si>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</si>
  <si>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</si>
  <si>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</si>
  <si>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</si>
  <si>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</si>
  <si>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</si>
  <si>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</si>
  <si>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</si>
  <si>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</si>
  <si>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</si>
  <si>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</si>
  <si>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</si>
  <si>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</si>
  <si>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</si>
  <si>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</si>
  <si>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</si>
  <si>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</si>
  <si>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</si>
  <si>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</si>
  <si>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</si>
  <si>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</si>
  <si>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</si>
  <si>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</si>
  <si>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</si>
  <si>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</si>
  <si>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</si>
  <si>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</si>
  <si>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</si>
  <si>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</si>
  <si>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</si>
  <si>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</si>
  <si>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</si>
  <si>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</si>
  <si>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</si>
  <si>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</si>
  <si>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</si>
  <si>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</si>
  <si>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</si>
  <si>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</si>
  <si>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</si>
  <si>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</si>
  <si>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</si>
  <si>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</si>
  <si>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</si>
  <si>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</si>
  <si>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</si>
  <si>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</si>
  <si>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</si>
  <si>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</si>
  <si>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</si>
  <si>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</si>
  <si>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</si>
  <si>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</si>
  <si>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</si>
  <si>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</si>
  <si>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</si>
  <si>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</si>
  <si>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</si>
  <si>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</si>
  <si>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</si>
  <si>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</si>
  <si>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</si>
  <si>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</si>
  <si>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</si>
  <si>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</si>
  <si>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</si>
  <si>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</si>
  <si>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</si>
  <si>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</si>
  <si>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</si>
  <si>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</si>
  <si>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</si>
  <si>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</si>
  <si>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</si>
  <si>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</si>
  <si>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</si>
  <si>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</si>
  <si>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</si>
  <si>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</si>
  <si>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</si>
  <si>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</si>
  <si>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</si>
  <si>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31/08/17 - VENCIMENTO 08/09/17</t>
  </si>
  <si>
    <t>6.2.31. Ajuste de Remuneração Previsto Contratualmente ¹</t>
  </si>
  <si>
    <t>6.3. Revisão de Remuneração pelo Transporte Coletivo ²</t>
  </si>
  <si>
    <t>² Passageiros transportados, processados pelo sistema de bilhetagem eletrônica, referentes ao período de operação de 01 a 27/08/17 (442.029 passageiros).</t>
  </si>
  <si>
    <t>¹ Ajuste de remuneração previsto contratualmente, período de 25/07/17 a 24/08/17, parcela 1/16.</t>
  </si>
  <si>
    <t>Notas:</t>
  </si>
  <si>
    <t xml:space="preserve">  Pagamento de combustível não fóssil de ago/17.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</si>
</sst>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588536</v>
      </c>
      <c r="C7" s="9">
        <f t="shared" si="0"/>
        <v>746621</v>
      </c>
      <c r="D7" s="9">
        <f t="shared" si="0"/>
        <v>775588</v>
      </c>
      <c r="E7" s="9">
        <f t="shared" si="0"/>
        <v>521083</v>
      </c>
      <c r="F7" s="9">
        <f t="shared" si="0"/>
        <v>705387</v>
      </c>
      <c r="G7" s="9">
        <f t="shared" si="0"/>
        <v>1215153</v>
      </c>
      <c r="H7" s="9">
        <f t="shared" si="0"/>
        <v>557580</v>
      </c>
      <c r="I7" s="9">
        <f t="shared" si="0"/>
        <v>120040</v>
      </c>
      <c r="J7" s="9">
        <f t="shared" si="0"/>
        <v>312713</v>
      </c>
      <c r="K7" s="9">
        <f t="shared" si="0"/>
        <v>5542701</v>
      </c>
      <c r="L7" s="50"/>
    </row>
    <row r="8" spans="1:11" ht="17.25" customHeight="1">
      <c r="A8" s="10" t="s">
        <v>97</v>
      </c>
      <c r="B8" s="11">
        <f>B9+B12+B16</f>
        <v>291805</v>
      </c>
      <c r="C8" s="11">
        <f aca="true" t="shared" si="1" ref="C8:J8">C9+C12+C16</f>
        <v>381700</v>
      </c>
      <c r="D8" s="11">
        <f t="shared" si="1"/>
        <v>367676</v>
      </c>
      <c r="E8" s="11">
        <f t="shared" si="1"/>
        <v>264309</v>
      </c>
      <c r="F8" s="11">
        <f t="shared" si="1"/>
        <v>344851</v>
      </c>
      <c r="G8" s="11">
        <f t="shared" si="1"/>
        <v>589342</v>
      </c>
      <c r="H8" s="11">
        <f t="shared" si="1"/>
        <v>298077</v>
      </c>
      <c r="I8" s="11">
        <f t="shared" si="1"/>
        <v>55156</v>
      </c>
      <c r="J8" s="11">
        <f t="shared" si="1"/>
        <v>149042</v>
      </c>
      <c r="K8" s="11">
        <f>SUM(B8:J8)</f>
        <v>2741958</v>
      </c>
    </row>
    <row r="9" spans="1:11" ht="17.25" customHeight="1">
      <c r="A9" s="15" t="s">
        <v>16</v>
      </c>
      <c r="B9" s="13">
        <f>+B10+B11</f>
        <v>35889</v>
      </c>
      <c r="C9" s="13">
        <f aca="true" t="shared" si="2" ref="C9:J9">+C10+C11</f>
        <v>49239</v>
      </c>
      <c r="D9" s="13">
        <f t="shared" si="2"/>
        <v>43656</v>
      </c>
      <c r="E9" s="13">
        <f t="shared" si="2"/>
        <v>33211</v>
      </c>
      <c r="F9" s="13">
        <f t="shared" si="2"/>
        <v>37702</v>
      </c>
      <c r="G9" s="13">
        <f t="shared" si="2"/>
        <v>50231</v>
      </c>
      <c r="H9" s="13">
        <f t="shared" si="2"/>
        <v>45696</v>
      </c>
      <c r="I9" s="13">
        <f t="shared" si="2"/>
        <v>8056</v>
      </c>
      <c r="J9" s="13">
        <f t="shared" si="2"/>
        <v>16304</v>
      </c>
      <c r="K9" s="11">
        <f>SUM(B9:J9)</f>
        <v>319984</v>
      </c>
    </row>
    <row r="10" spans="1:11" ht="17.25" customHeight="1">
      <c r="A10" s="29" t="s">
        <v>17</v>
      </c>
      <c r="B10" s="13">
        <v>35889</v>
      </c>
      <c r="C10" s="13">
        <v>49239</v>
      </c>
      <c r="D10" s="13">
        <v>43656</v>
      </c>
      <c r="E10" s="13">
        <v>33211</v>
      </c>
      <c r="F10" s="13">
        <v>37702</v>
      </c>
      <c r="G10" s="13">
        <v>50231</v>
      </c>
      <c r="H10" s="13">
        <v>45696</v>
      </c>
      <c r="I10" s="13">
        <v>8056</v>
      </c>
      <c r="J10" s="13">
        <v>16304</v>
      </c>
      <c r="K10" s="11">
        <f>SUM(B10:J10)</f>
        <v>319984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240104</v>
      </c>
      <c r="C12" s="17">
        <f t="shared" si="3"/>
        <v>310963</v>
      </c>
      <c r="D12" s="17">
        <f t="shared" si="3"/>
        <v>303944</v>
      </c>
      <c r="E12" s="17">
        <f t="shared" si="3"/>
        <v>217249</v>
      </c>
      <c r="F12" s="17">
        <f t="shared" si="3"/>
        <v>285232</v>
      </c>
      <c r="G12" s="17">
        <f t="shared" si="3"/>
        <v>500455</v>
      </c>
      <c r="H12" s="17">
        <f t="shared" si="3"/>
        <v>236801</v>
      </c>
      <c r="I12" s="17">
        <f t="shared" si="3"/>
        <v>43756</v>
      </c>
      <c r="J12" s="17">
        <f t="shared" si="3"/>
        <v>124346</v>
      </c>
      <c r="K12" s="11">
        <f aca="true" t="shared" si="4" ref="K12:K27">SUM(B12:J12)</f>
        <v>2262850</v>
      </c>
    </row>
    <row r="13" spans="1:13" ht="17.25" customHeight="1">
      <c r="A13" s="14" t="s">
        <v>19</v>
      </c>
      <c r="B13" s="13">
        <v>114981</v>
      </c>
      <c r="C13" s="13">
        <v>160217</v>
      </c>
      <c r="D13" s="13">
        <v>161411</v>
      </c>
      <c r="E13" s="13">
        <v>110921</v>
      </c>
      <c r="F13" s="13">
        <v>145648</v>
      </c>
      <c r="G13" s="13">
        <v>239072</v>
      </c>
      <c r="H13" s="13">
        <v>108743</v>
      </c>
      <c r="I13" s="13">
        <v>24418</v>
      </c>
      <c r="J13" s="13">
        <v>65545</v>
      </c>
      <c r="K13" s="11">
        <f t="shared" si="4"/>
        <v>1130956</v>
      </c>
      <c r="L13" s="50"/>
      <c r="M13" s="51"/>
    </row>
    <row r="14" spans="1:12" ht="17.25" customHeight="1">
      <c r="A14" s="14" t="s">
        <v>20</v>
      </c>
      <c r="B14" s="13">
        <v>116009</v>
      </c>
      <c r="C14" s="13">
        <v>136273</v>
      </c>
      <c r="D14" s="13">
        <v>133050</v>
      </c>
      <c r="E14" s="13">
        <v>97658</v>
      </c>
      <c r="F14" s="13">
        <v>130510</v>
      </c>
      <c r="G14" s="13">
        <v>246730</v>
      </c>
      <c r="H14" s="13">
        <v>111748</v>
      </c>
      <c r="I14" s="13">
        <v>16995</v>
      </c>
      <c r="J14" s="13">
        <v>55750</v>
      </c>
      <c r="K14" s="11">
        <f t="shared" si="4"/>
        <v>1044723</v>
      </c>
      <c r="L14" s="50"/>
    </row>
    <row r="15" spans="1:11" ht="17.25" customHeight="1">
      <c r="A15" s="14" t="s">
        <v>21</v>
      </c>
      <c r="B15" s="13">
        <v>9114</v>
      </c>
      <c r="C15" s="13">
        <v>14473</v>
      </c>
      <c r="D15" s="13">
        <v>9483</v>
      </c>
      <c r="E15" s="13">
        <v>8670</v>
      </c>
      <c r="F15" s="13">
        <v>9074</v>
      </c>
      <c r="G15" s="13">
        <v>14653</v>
      </c>
      <c r="H15" s="13">
        <v>16310</v>
      </c>
      <c r="I15" s="13">
        <v>2343</v>
      </c>
      <c r="J15" s="13">
        <v>3051</v>
      </c>
      <c r="K15" s="11">
        <f t="shared" si="4"/>
        <v>87171</v>
      </c>
    </row>
    <row r="16" spans="1:11" ht="17.25" customHeight="1">
      <c r="A16" s="15" t="s">
        <v>93</v>
      </c>
      <c r="B16" s="13">
        <f>B17+B18+B19</f>
        <v>15812</v>
      </c>
      <c r="C16" s="13">
        <f aca="true" t="shared" si="5" ref="C16:J16">C17+C18+C19</f>
        <v>21498</v>
      </c>
      <c r="D16" s="13">
        <f t="shared" si="5"/>
        <v>20076</v>
      </c>
      <c r="E16" s="13">
        <f t="shared" si="5"/>
        <v>13849</v>
      </c>
      <c r="F16" s="13">
        <f t="shared" si="5"/>
        <v>21917</v>
      </c>
      <c r="G16" s="13">
        <f t="shared" si="5"/>
        <v>38656</v>
      </c>
      <c r="H16" s="13">
        <f t="shared" si="5"/>
        <v>15580</v>
      </c>
      <c r="I16" s="13">
        <f t="shared" si="5"/>
        <v>3344</v>
      </c>
      <c r="J16" s="13">
        <f t="shared" si="5"/>
        <v>8392</v>
      </c>
      <c r="K16" s="11">
        <f t="shared" si="4"/>
        <v>159124</v>
      </c>
    </row>
    <row r="17" spans="1:11" ht="17.25" customHeight="1">
      <c r="A17" s="14" t="s">
        <v>94</v>
      </c>
      <c r="B17" s="13">
        <v>15635</v>
      </c>
      <c r="C17" s="13">
        <v>21296</v>
      </c>
      <c r="D17" s="13">
        <v>19940</v>
      </c>
      <c r="E17" s="13">
        <v>13706</v>
      </c>
      <c r="F17" s="13">
        <v>21714</v>
      </c>
      <c r="G17" s="13">
        <v>38285</v>
      </c>
      <c r="H17" s="13">
        <v>15420</v>
      </c>
      <c r="I17" s="13">
        <v>3316</v>
      </c>
      <c r="J17" s="13">
        <v>8315</v>
      </c>
      <c r="K17" s="11">
        <f t="shared" si="4"/>
        <v>157627</v>
      </c>
    </row>
    <row r="18" spans="1:11" ht="17.25" customHeight="1">
      <c r="A18" s="14" t="s">
        <v>95</v>
      </c>
      <c r="B18" s="13">
        <v>172</v>
      </c>
      <c r="C18" s="13">
        <v>174</v>
      </c>
      <c r="D18" s="13">
        <v>126</v>
      </c>
      <c r="E18" s="13">
        <v>130</v>
      </c>
      <c r="F18" s="13">
        <v>181</v>
      </c>
      <c r="G18" s="13">
        <v>345</v>
      </c>
      <c r="H18" s="13">
        <v>148</v>
      </c>
      <c r="I18" s="13">
        <v>27</v>
      </c>
      <c r="J18" s="13">
        <v>65</v>
      </c>
      <c r="K18" s="11">
        <f t="shared" si="4"/>
        <v>1368</v>
      </c>
    </row>
    <row r="19" spans="1:11" ht="17.25" customHeight="1">
      <c r="A19" s="14" t="s">
        <v>96</v>
      </c>
      <c r="B19" s="13">
        <v>5</v>
      </c>
      <c r="C19" s="13">
        <v>28</v>
      </c>
      <c r="D19" s="13">
        <v>10</v>
      </c>
      <c r="E19" s="13">
        <v>13</v>
      </c>
      <c r="F19" s="13">
        <v>22</v>
      </c>
      <c r="G19" s="13">
        <v>26</v>
      </c>
      <c r="H19" s="13">
        <v>12</v>
      </c>
      <c r="I19" s="13">
        <v>1</v>
      </c>
      <c r="J19" s="13">
        <v>12</v>
      </c>
      <c r="K19" s="11">
        <f t="shared" si="4"/>
        <v>129</v>
      </c>
    </row>
    <row r="20" spans="1:11" ht="17.25" customHeight="1">
      <c r="A20" s="16" t="s">
        <v>22</v>
      </c>
      <c r="B20" s="11">
        <f>+B21+B22+B23</f>
        <v>171424</v>
      </c>
      <c r="C20" s="11">
        <f aca="true" t="shared" si="6" ref="C20:J20">+C21+C22+C23</f>
        <v>193132</v>
      </c>
      <c r="D20" s="11">
        <f t="shared" si="6"/>
        <v>221343</v>
      </c>
      <c r="E20" s="11">
        <f t="shared" si="6"/>
        <v>137128</v>
      </c>
      <c r="F20" s="11">
        <f t="shared" si="6"/>
        <v>217932</v>
      </c>
      <c r="G20" s="11">
        <f t="shared" si="6"/>
        <v>416869</v>
      </c>
      <c r="H20" s="11">
        <f t="shared" si="6"/>
        <v>144640</v>
      </c>
      <c r="I20" s="11">
        <f t="shared" si="6"/>
        <v>33450</v>
      </c>
      <c r="J20" s="11">
        <f t="shared" si="6"/>
        <v>84986</v>
      </c>
      <c r="K20" s="11">
        <f t="shared" si="4"/>
        <v>1620904</v>
      </c>
    </row>
    <row r="21" spans="1:12" ht="17.25" customHeight="1">
      <c r="A21" s="12" t="s">
        <v>23</v>
      </c>
      <c r="B21" s="13">
        <v>91070</v>
      </c>
      <c r="C21" s="13">
        <v>113116</v>
      </c>
      <c r="D21" s="13">
        <v>130422</v>
      </c>
      <c r="E21" s="13">
        <v>78860</v>
      </c>
      <c r="F21" s="13">
        <v>124048</v>
      </c>
      <c r="G21" s="13">
        <v>219061</v>
      </c>
      <c r="H21" s="13">
        <v>80267</v>
      </c>
      <c r="I21" s="13">
        <v>20883</v>
      </c>
      <c r="J21" s="13">
        <v>48707</v>
      </c>
      <c r="K21" s="11">
        <f t="shared" si="4"/>
        <v>906434</v>
      </c>
      <c r="L21" s="50"/>
    </row>
    <row r="22" spans="1:12" ht="17.25" customHeight="1">
      <c r="A22" s="12" t="s">
        <v>24</v>
      </c>
      <c r="B22" s="13">
        <v>76420</v>
      </c>
      <c r="C22" s="13">
        <v>75157</v>
      </c>
      <c r="D22" s="13">
        <v>87035</v>
      </c>
      <c r="E22" s="13">
        <v>55441</v>
      </c>
      <c r="F22" s="13">
        <v>90247</v>
      </c>
      <c r="G22" s="13">
        <v>191114</v>
      </c>
      <c r="H22" s="13">
        <v>59347</v>
      </c>
      <c r="I22" s="13">
        <v>11745</v>
      </c>
      <c r="J22" s="13">
        <v>34919</v>
      </c>
      <c r="K22" s="11">
        <f t="shared" si="4"/>
        <v>681425</v>
      </c>
      <c r="L22" s="50"/>
    </row>
    <row r="23" spans="1:11" ht="17.25" customHeight="1">
      <c r="A23" s="12" t="s">
        <v>25</v>
      </c>
      <c r="B23" s="13">
        <v>3934</v>
      </c>
      <c r="C23" s="13">
        <v>4859</v>
      </c>
      <c r="D23" s="13">
        <v>3886</v>
      </c>
      <c r="E23" s="13">
        <v>2827</v>
      </c>
      <c r="F23" s="13">
        <v>3637</v>
      </c>
      <c r="G23" s="13">
        <v>6694</v>
      </c>
      <c r="H23" s="13">
        <v>5026</v>
      </c>
      <c r="I23" s="13">
        <v>822</v>
      </c>
      <c r="J23" s="13">
        <v>1360</v>
      </c>
      <c r="K23" s="11">
        <f t="shared" si="4"/>
        <v>33045</v>
      </c>
    </row>
    <row r="24" spans="1:11" ht="17.25" customHeight="1">
      <c r="A24" s="16" t="s">
        <v>26</v>
      </c>
      <c r="B24" s="13">
        <f>+B25+B26</f>
        <v>125307</v>
      </c>
      <c r="C24" s="13">
        <f aca="true" t="shared" si="7" ref="C24:J24">+C25+C26</f>
        <v>171789</v>
      </c>
      <c r="D24" s="13">
        <f t="shared" si="7"/>
        <v>186569</v>
      </c>
      <c r="E24" s="13">
        <f t="shared" si="7"/>
        <v>119646</v>
      </c>
      <c r="F24" s="13">
        <f t="shared" si="7"/>
        <v>142604</v>
      </c>
      <c r="G24" s="13">
        <f t="shared" si="7"/>
        <v>208942</v>
      </c>
      <c r="H24" s="13">
        <f t="shared" si="7"/>
        <v>106939</v>
      </c>
      <c r="I24" s="13">
        <f t="shared" si="7"/>
        <v>31434</v>
      </c>
      <c r="J24" s="13">
        <f t="shared" si="7"/>
        <v>78685</v>
      </c>
      <c r="K24" s="11">
        <f t="shared" si="4"/>
        <v>1171915</v>
      </c>
    </row>
    <row r="25" spans="1:12" ht="17.25" customHeight="1">
      <c r="A25" s="12" t="s">
        <v>115</v>
      </c>
      <c r="B25" s="13">
        <v>65498</v>
      </c>
      <c r="C25" s="13">
        <v>97617</v>
      </c>
      <c r="D25" s="13">
        <v>109710</v>
      </c>
      <c r="E25" s="13">
        <v>68863</v>
      </c>
      <c r="F25" s="13">
        <v>79299</v>
      </c>
      <c r="G25" s="13">
        <v>109417</v>
      </c>
      <c r="H25" s="13">
        <v>56750</v>
      </c>
      <c r="I25" s="13">
        <v>19841</v>
      </c>
      <c r="J25" s="13">
        <v>45230</v>
      </c>
      <c r="K25" s="11">
        <f t="shared" si="4"/>
        <v>652225</v>
      </c>
      <c r="L25" s="50"/>
    </row>
    <row r="26" spans="1:12" ht="17.25" customHeight="1">
      <c r="A26" s="12" t="s">
        <v>116</v>
      </c>
      <c r="B26" s="13">
        <v>59809</v>
      </c>
      <c r="C26" s="13">
        <v>74172</v>
      </c>
      <c r="D26" s="13">
        <v>76859</v>
      </c>
      <c r="E26" s="13">
        <v>50783</v>
      </c>
      <c r="F26" s="13">
        <v>63305</v>
      </c>
      <c r="G26" s="13">
        <v>99525</v>
      </c>
      <c r="H26" s="13">
        <v>50189</v>
      </c>
      <c r="I26" s="13">
        <v>11593</v>
      </c>
      <c r="J26" s="13">
        <v>33455</v>
      </c>
      <c r="K26" s="11">
        <f t="shared" si="4"/>
        <v>519690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7924</v>
      </c>
      <c r="I27" s="11">
        <v>0</v>
      </c>
      <c r="J27" s="11">
        <v>0</v>
      </c>
      <c r="K27" s="11">
        <f t="shared" si="4"/>
        <v>7924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9047.74</v>
      </c>
      <c r="I35" s="19">
        <v>0</v>
      </c>
      <c r="J35" s="19">
        <v>0</v>
      </c>
      <c r="K35" s="23">
        <f>SUM(B35:J35)</f>
        <v>9047.74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1703858.22</v>
      </c>
      <c r="C47" s="22">
        <f aca="true" t="shared" si="12" ref="C47:H47">+C48+C57</f>
        <v>2416680.8</v>
      </c>
      <c r="D47" s="22">
        <f t="shared" si="12"/>
        <v>2822716.4099999997</v>
      </c>
      <c r="E47" s="22">
        <f t="shared" si="12"/>
        <v>1620503.19</v>
      </c>
      <c r="F47" s="22">
        <f t="shared" si="12"/>
        <v>2164530.5900000003</v>
      </c>
      <c r="G47" s="22">
        <f t="shared" si="12"/>
        <v>3142393.25</v>
      </c>
      <c r="H47" s="22">
        <f t="shared" si="12"/>
        <v>1666660.3399999999</v>
      </c>
      <c r="I47" s="22">
        <f>+I48+I57</f>
        <v>625249.71</v>
      </c>
      <c r="J47" s="22">
        <f>+J48+J57</f>
        <v>981549.2000000001</v>
      </c>
      <c r="K47" s="22">
        <f>SUM(B47:J47)</f>
        <v>17144141.709999997</v>
      </c>
    </row>
    <row r="48" spans="1:11" ht="17.25" customHeight="1">
      <c r="A48" s="16" t="s">
        <v>108</v>
      </c>
      <c r="B48" s="23">
        <f>SUM(B49:B56)</f>
        <v>1684538.52</v>
      </c>
      <c r="C48" s="23">
        <f aca="true" t="shared" si="13" ref="C48:J48">SUM(C49:C56)</f>
        <v>2391225.48</v>
      </c>
      <c r="D48" s="23">
        <f t="shared" si="13"/>
        <v>2796563.59</v>
      </c>
      <c r="E48" s="23">
        <f t="shared" si="13"/>
        <v>1597552.71</v>
      </c>
      <c r="F48" s="23">
        <f t="shared" si="13"/>
        <v>2140840.66</v>
      </c>
      <c r="G48" s="23">
        <f t="shared" si="13"/>
        <v>3111781.45</v>
      </c>
      <c r="H48" s="23">
        <f t="shared" si="13"/>
        <v>1646081.8699999999</v>
      </c>
      <c r="I48" s="23">
        <f t="shared" si="13"/>
        <v>625249.71</v>
      </c>
      <c r="J48" s="23">
        <f t="shared" si="13"/>
        <v>967186.8200000001</v>
      </c>
      <c r="K48" s="23">
        <f aca="true" t="shared" si="14" ref="K48:K57">SUM(B48:J48)</f>
        <v>16961020.81</v>
      </c>
    </row>
    <row r="49" spans="1:11" ht="17.25" customHeight="1">
      <c r="A49" s="34" t="s">
        <v>43</v>
      </c>
      <c r="B49" s="23">
        <f aca="true" t="shared" si="15" ref="B49:H49">ROUND(B30*B7,2)</f>
        <v>1683271.81</v>
      </c>
      <c r="C49" s="23">
        <f t="shared" si="15"/>
        <v>2383811.53</v>
      </c>
      <c r="D49" s="23">
        <f t="shared" si="15"/>
        <v>2794055.77</v>
      </c>
      <c r="E49" s="23">
        <f t="shared" si="15"/>
        <v>1596494.1</v>
      </c>
      <c r="F49" s="23">
        <f t="shared" si="15"/>
        <v>2138874.46</v>
      </c>
      <c r="G49" s="23">
        <f t="shared" si="15"/>
        <v>3109090.47</v>
      </c>
      <c r="H49" s="23">
        <f t="shared" si="15"/>
        <v>1635883.96</v>
      </c>
      <c r="I49" s="23">
        <f>ROUND(I30*I7,2)</f>
        <v>624183.99</v>
      </c>
      <c r="J49" s="23">
        <f>ROUND(J30*J7,2)</f>
        <v>964969.78</v>
      </c>
      <c r="K49" s="23">
        <f t="shared" si="14"/>
        <v>16930635.869999997</v>
      </c>
    </row>
    <row r="50" spans="1:11" ht="17.25" customHeight="1">
      <c r="A50" s="34" t="s">
        <v>44</v>
      </c>
      <c r="B50" s="19">
        <v>0</v>
      </c>
      <c r="C50" s="23">
        <f>ROUND(C31*C7,2)</f>
        <v>5298.67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5298.67</v>
      </c>
    </row>
    <row r="51" spans="1:11" ht="17.25" customHeight="1">
      <c r="A51" s="64" t="s">
        <v>104</v>
      </c>
      <c r="B51" s="65">
        <f aca="true" t="shared" si="16" ref="B51:H51">ROUND(B32*B7,2)</f>
        <v>-2824.97</v>
      </c>
      <c r="C51" s="65">
        <f t="shared" si="16"/>
        <v>-3658.44</v>
      </c>
      <c r="D51" s="65">
        <f t="shared" si="16"/>
        <v>-3877.94</v>
      </c>
      <c r="E51" s="65">
        <f t="shared" si="16"/>
        <v>-2386.79</v>
      </c>
      <c r="F51" s="65">
        <f t="shared" si="16"/>
        <v>-3315.32</v>
      </c>
      <c r="G51" s="65">
        <f t="shared" si="16"/>
        <v>-4739.1</v>
      </c>
      <c r="H51" s="65">
        <f t="shared" si="16"/>
        <v>-2564.87</v>
      </c>
      <c r="I51" s="19">
        <v>0</v>
      </c>
      <c r="J51" s="19">
        <v>0</v>
      </c>
      <c r="K51" s="65">
        <f>SUM(B51:J51)</f>
        <v>-23367.429999999997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9047.74</v>
      </c>
      <c r="I53" s="31">
        <f>+I35</f>
        <v>0</v>
      </c>
      <c r="J53" s="31">
        <f>+J35</f>
        <v>0</v>
      </c>
      <c r="K53" s="23">
        <f t="shared" si="14"/>
        <v>9047.74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-124971.22</v>
      </c>
      <c r="C61" s="35">
        <f t="shared" si="17"/>
        <v>-136797.43000000005</v>
      </c>
      <c r="D61" s="35">
        <f t="shared" si="17"/>
        <v>151442.76</v>
      </c>
      <c r="E61" s="35">
        <f t="shared" si="17"/>
        <v>-156504.40000000002</v>
      </c>
      <c r="F61" s="35">
        <f t="shared" si="17"/>
        <v>-5857.130000000005</v>
      </c>
      <c r="G61" s="35">
        <f t="shared" si="17"/>
        <v>-11968.950000000012</v>
      </c>
      <c r="H61" s="35">
        <f t="shared" si="17"/>
        <v>-135219.27999999997</v>
      </c>
      <c r="I61" s="35">
        <f t="shared" si="17"/>
        <v>-80528.81</v>
      </c>
      <c r="J61" s="35">
        <f t="shared" si="17"/>
        <v>-39381.33999999999</v>
      </c>
      <c r="K61" s="35">
        <f>SUM(B61:J61)</f>
        <v>-539785.8</v>
      </c>
    </row>
    <row r="62" spans="1:11" ht="18.75" customHeight="1">
      <c r="A62" s="16" t="s">
        <v>74</v>
      </c>
      <c r="B62" s="35">
        <f aca="true" t="shared" si="18" ref="B62:J62">B63+B64+B65+B66+B67+B68</f>
        <v>-180598.09</v>
      </c>
      <c r="C62" s="35">
        <f t="shared" si="18"/>
        <v>-191852.74000000002</v>
      </c>
      <c r="D62" s="35">
        <f t="shared" si="18"/>
        <v>-185880.52</v>
      </c>
      <c r="E62" s="35">
        <f t="shared" si="18"/>
        <v>-229239.7</v>
      </c>
      <c r="F62" s="35">
        <f t="shared" si="18"/>
        <v>-226380.49</v>
      </c>
      <c r="G62" s="35">
        <f t="shared" si="18"/>
        <v>-263152.53</v>
      </c>
      <c r="H62" s="35">
        <f t="shared" si="18"/>
        <v>-173644.8</v>
      </c>
      <c r="I62" s="35">
        <f t="shared" si="18"/>
        <v>-30612.8</v>
      </c>
      <c r="J62" s="35">
        <f t="shared" si="18"/>
        <v>-61955.2</v>
      </c>
      <c r="K62" s="35">
        <f aca="true" t="shared" si="19" ref="K62:K91">SUM(B62:J62)</f>
        <v>-1543316.87</v>
      </c>
    </row>
    <row r="63" spans="1:11" ht="18.75" customHeight="1">
      <c r="A63" s="12" t="s">
        <v>75</v>
      </c>
      <c r="B63" s="35">
        <f>-ROUND(B9*$D$3,2)</f>
        <v>-136378.2</v>
      </c>
      <c r="C63" s="35">
        <f aca="true" t="shared" si="20" ref="C63:J63">-ROUND(C9*$D$3,2)</f>
        <v>-187108.2</v>
      </c>
      <c r="D63" s="35">
        <f t="shared" si="20"/>
        <v>-165892.8</v>
      </c>
      <c r="E63" s="35">
        <f t="shared" si="20"/>
        <v>-126201.8</v>
      </c>
      <c r="F63" s="35">
        <f t="shared" si="20"/>
        <v>-143267.6</v>
      </c>
      <c r="G63" s="35">
        <f t="shared" si="20"/>
        <v>-190877.8</v>
      </c>
      <c r="H63" s="35">
        <f t="shared" si="20"/>
        <v>-173644.8</v>
      </c>
      <c r="I63" s="35">
        <f t="shared" si="20"/>
        <v>-30612.8</v>
      </c>
      <c r="J63" s="35">
        <f t="shared" si="20"/>
        <v>-61955.2</v>
      </c>
      <c r="K63" s="35">
        <f t="shared" si="19"/>
        <v>-1215939.2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-668.8</v>
      </c>
      <c r="C65" s="35">
        <v>-231.8</v>
      </c>
      <c r="D65" s="35">
        <v>-228</v>
      </c>
      <c r="E65" s="35">
        <v>-592.8</v>
      </c>
      <c r="F65" s="35">
        <v>-364.8</v>
      </c>
      <c r="G65" s="35">
        <v>-319.2</v>
      </c>
      <c r="H65" s="19">
        <v>0</v>
      </c>
      <c r="I65" s="19">
        <v>0</v>
      </c>
      <c r="J65" s="19">
        <v>0</v>
      </c>
      <c r="K65" s="35">
        <f t="shared" si="19"/>
        <v>-2405.3999999999996</v>
      </c>
    </row>
    <row r="66" spans="1:11" ht="18.75" customHeight="1">
      <c r="A66" s="12" t="s">
        <v>105</v>
      </c>
      <c r="B66" s="35">
        <v>-3636.6</v>
      </c>
      <c r="C66" s="35">
        <v>-1516.2</v>
      </c>
      <c r="D66" s="35">
        <v>-957.6</v>
      </c>
      <c r="E66" s="35">
        <v>-3218.6</v>
      </c>
      <c r="F66" s="35">
        <v>-1383.2</v>
      </c>
      <c r="G66" s="35">
        <v>-1064</v>
      </c>
      <c r="H66" s="19">
        <v>0</v>
      </c>
      <c r="I66" s="19">
        <v>0</v>
      </c>
      <c r="J66" s="19">
        <v>0</v>
      </c>
      <c r="K66" s="35">
        <f t="shared" si="19"/>
        <v>-11776.2</v>
      </c>
    </row>
    <row r="67" spans="1:11" ht="18.75" customHeight="1">
      <c r="A67" s="12" t="s">
        <v>52</v>
      </c>
      <c r="B67" s="35">
        <v>-39914.49</v>
      </c>
      <c r="C67" s="35">
        <v>-2996.54</v>
      </c>
      <c r="D67" s="35">
        <v>-18802.12</v>
      </c>
      <c r="E67" s="35">
        <v>-99226.5</v>
      </c>
      <c r="F67" s="35">
        <v>-81364.89</v>
      </c>
      <c r="G67" s="35">
        <v>-70891.53</v>
      </c>
      <c r="H67" s="19">
        <v>0</v>
      </c>
      <c r="I67" s="19">
        <v>0</v>
      </c>
      <c r="J67" s="19">
        <v>0</v>
      </c>
      <c r="K67" s="35">
        <f t="shared" si="19"/>
        <v>-313196.06999999995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-22703.95</v>
      </c>
      <c r="C69" s="65">
        <f>SUM(C70:C102)</f>
        <v>-33163.05</v>
      </c>
      <c r="D69" s="65">
        <f>SUM(D70:D102)</f>
        <v>-31917.270000000004</v>
      </c>
      <c r="E69" s="65">
        <f aca="true" t="shared" si="21" ref="E69:J69">SUM(E70:E102)</f>
        <v>-20874.1</v>
      </c>
      <c r="F69" s="65">
        <f t="shared" si="21"/>
        <v>-29679.53</v>
      </c>
      <c r="G69" s="65">
        <f t="shared" si="21"/>
        <v>-41447.68</v>
      </c>
      <c r="H69" s="65">
        <f t="shared" si="21"/>
        <v>-22223.05</v>
      </c>
      <c r="I69" s="65">
        <f t="shared" si="21"/>
        <v>-70600.37</v>
      </c>
      <c r="J69" s="65">
        <f t="shared" si="21"/>
        <v>-13745.259999999998</v>
      </c>
      <c r="K69" s="65">
        <f t="shared" si="19"/>
        <v>-286354.26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-1067.5</v>
      </c>
      <c r="E72" s="19">
        <v>0</v>
      </c>
      <c r="F72" s="35">
        <v>-380.5</v>
      </c>
      <c r="G72" s="19">
        <v>0</v>
      </c>
      <c r="H72" s="19">
        <v>0</v>
      </c>
      <c r="I72" s="45">
        <v>-2392.75</v>
      </c>
      <c r="J72" s="19">
        <v>0</v>
      </c>
      <c r="K72" s="65">
        <f t="shared" si="19"/>
        <v>-3840.75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-13249.15</v>
      </c>
      <c r="C74" s="35">
        <v>-19233.51</v>
      </c>
      <c r="D74" s="35">
        <v>-18182.2</v>
      </c>
      <c r="E74" s="35">
        <v>-12750.45</v>
      </c>
      <c r="F74" s="35">
        <v>-17521.76</v>
      </c>
      <c r="G74" s="35">
        <v>-26700.47</v>
      </c>
      <c r="H74" s="35">
        <v>-13073.94</v>
      </c>
      <c r="I74" s="35">
        <v>-4596.09</v>
      </c>
      <c r="J74" s="35">
        <v>-9475.23</v>
      </c>
      <c r="K74" s="65">
        <f t="shared" si="19"/>
        <v>-134782.8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-1000</v>
      </c>
      <c r="H84" s="65">
        <v>-2000</v>
      </c>
      <c r="I84" s="65">
        <v>-1000</v>
      </c>
      <c r="J84" s="19">
        <v>0</v>
      </c>
      <c r="K84" s="65">
        <f t="shared" si="19"/>
        <v>-10000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65">
        <v>-2062.4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65">
        <f>SUM(B97:J97)</f>
        <v>-2062.4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134</v>
      </c>
      <c r="B100" s="65">
        <v>-7454.8</v>
      </c>
      <c r="C100" s="65">
        <v>-10793.66</v>
      </c>
      <c r="D100" s="65">
        <v>-12661.17</v>
      </c>
      <c r="E100" s="65">
        <v>-7123.65</v>
      </c>
      <c r="F100" s="65">
        <v>-9777.27</v>
      </c>
      <c r="G100" s="65">
        <v>-13740.81</v>
      </c>
      <c r="H100" s="65">
        <v>-7149.11</v>
      </c>
      <c r="I100" s="65">
        <v>-2611.53</v>
      </c>
      <c r="J100" s="65">
        <v>-4270.03</v>
      </c>
      <c r="K100" s="65">
        <f>SUM(B100:J100)</f>
        <v>-75582.03</v>
      </c>
      <c r="L100" s="53"/>
    </row>
    <row r="101" spans="1:12" ht="18.75" customHeight="1">
      <c r="A101" s="62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135</v>
      </c>
      <c r="B103" s="65">
        <v>78330.82</v>
      </c>
      <c r="C103" s="65">
        <v>88218.36</v>
      </c>
      <c r="D103" s="65">
        <v>369240.55</v>
      </c>
      <c r="E103" s="65">
        <v>93609.4</v>
      </c>
      <c r="F103" s="65">
        <v>250202.88999999998</v>
      </c>
      <c r="G103" s="65">
        <v>292631.26</v>
      </c>
      <c r="H103" s="65">
        <v>60648.57</v>
      </c>
      <c r="I103" s="65">
        <v>20684.36</v>
      </c>
      <c r="J103" s="65">
        <v>36319.12</v>
      </c>
      <c r="K103" s="46">
        <f aca="true" t="shared" si="22" ref="K103:K109">SUM(B103:J103)</f>
        <v>1289885.3300000003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t="shared" si="22"/>
        <v>0</v>
      </c>
      <c r="L105" s="52"/>
    </row>
    <row r="106" spans="1:12" ht="18.75" customHeight="1">
      <c r="A106" s="16" t="s">
        <v>83</v>
      </c>
      <c r="B106" s="24">
        <f aca="true" t="shared" si="23" ref="B106:H106">+B107+B108</f>
        <v>1578887</v>
      </c>
      <c r="C106" s="24">
        <f t="shared" si="23"/>
        <v>2279883.3699999996</v>
      </c>
      <c r="D106" s="24">
        <f t="shared" si="23"/>
        <v>2974159.1699999995</v>
      </c>
      <c r="E106" s="24">
        <f t="shared" si="23"/>
        <v>1463998.7899999998</v>
      </c>
      <c r="F106" s="24">
        <f t="shared" si="23"/>
        <v>2158673.4600000004</v>
      </c>
      <c r="G106" s="24">
        <f t="shared" si="23"/>
        <v>3130424.3</v>
      </c>
      <c r="H106" s="24">
        <f t="shared" si="23"/>
        <v>1531441.0599999998</v>
      </c>
      <c r="I106" s="24">
        <f>+I107+I108</f>
        <v>544720.8999999999</v>
      </c>
      <c r="J106" s="24">
        <f>+J107+J108</f>
        <v>942167.8600000001</v>
      </c>
      <c r="K106" s="46">
        <f t="shared" si="22"/>
        <v>16604355.91</v>
      </c>
      <c r="L106" s="52"/>
    </row>
    <row r="107" spans="1:12" ht="18" customHeight="1">
      <c r="A107" s="16" t="s">
        <v>82</v>
      </c>
      <c r="B107" s="24">
        <f aca="true" t="shared" si="24" ref="B107:J107">+B48+B62+B69+B103</f>
        <v>1559567.3</v>
      </c>
      <c r="C107" s="24">
        <f t="shared" si="24"/>
        <v>2254428.05</v>
      </c>
      <c r="D107" s="24">
        <f t="shared" si="24"/>
        <v>2948006.3499999996</v>
      </c>
      <c r="E107" s="24">
        <f t="shared" si="24"/>
        <v>1441048.3099999998</v>
      </c>
      <c r="F107" s="24">
        <f t="shared" si="24"/>
        <v>2134983.5300000003</v>
      </c>
      <c r="G107" s="24">
        <f t="shared" si="24"/>
        <v>3099812.5</v>
      </c>
      <c r="H107" s="24">
        <f t="shared" si="24"/>
        <v>1510862.5899999999</v>
      </c>
      <c r="I107" s="24">
        <f t="shared" si="24"/>
        <v>544720.8999999999</v>
      </c>
      <c r="J107" s="24">
        <f t="shared" si="24"/>
        <v>927805.4800000001</v>
      </c>
      <c r="K107" s="46">
        <f t="shared" si="22"/>
        <v>16421235.01</v>
      </c>
      <c r="L107" s="52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25455.32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6">
        <f t="shared" si="22"/>
        <v>183120.9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16604355.909999996</v>
      </c>
      <c r="L114" s="52"/>
    </row>
    <row r="115" spans="1:11" ht="18.75" customHeight="1">
      <c r="A115" s="26" t="s">
        <v>70</v>
      </c>
      <c r="B115" s="27">
        <v>202832.55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202832.55</v>
      </c>
    </row>
    <row r="116" spans="1:11" ht="18.75" customHeight="1">
      <c r="A116" s="26" t="s">
        <v>71</v>
      </c>
      <c r="B116" s="27">
        <v>1376054.45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6" ref="K116:K133">SUM(B116:J116)</f>
        <v>1376054.45</v>
      </c>
    </row>
    <row r="117" spans="1:11" ht="18.75" customHeight="1">
      <c r="A117" s="26" t="s">
        <v>72</v>
      </c>
      <c r="B117" s="38">
        <v>0</v>
      </c>
      <c r="C117" s="27">
        <f>+C106</f>
        <v>2279883.3699999996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6"/>
        <v>2279883.3699999996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2974159.1699999995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6"/>
        <v>2974159.1699999995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1317598.91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6"/>
        <v>1317598.91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146399.88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146399.88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432052.05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432052.05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769250.27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769250.27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105437.77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105437.77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851933.37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6"/>
        <v>851933.37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1015052.09</v>
      </c>
      <c r="H125" s="38">
        <v>0</v>
      </c>
      <c r="I125" s="38">
        <v>0</v>
      </c>
      <c r="J125" s="38">
        <v>0</v>
      </c>
      <c r="K125" s="39">
        <f t="shared" si="26"/>
        <v>1015052.09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71832.96</v>
      </c>
      <c r="H126" s="38">
        <v>0</v>
      </c>
      <c r="I126" s="38">
        <v>0</v>
      </c>
      <c r="J126" s="38">
        <v>0</v>
      </c>
      <c r="K126" s="39">
        <f t="shared" si="26"/>
        <v>71832.96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436850.62</v>
      </c>
      <c r="H127" s="38">
        <v>0</v>
      </c>
      <c r="I127" s="38">
        <v>0</v>
      </c>
      <c r="J127" s="38">
        <v>0</v>
      </c>
      <c r="K127" s="39">
        <f t="shared" si="26"/>
        <v>436850.62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436544.06</v>
      </c>
      <c r="H128" s="38">
        <v>0</v>
      </c>
      <c r="I128" s="38">
        <v>0</v>
      </c>
      <c r="J128" s="38">
        <v>0</v>
      </c>
      <c r="K128" s="39">
        <f t="shared" si="26"/>
        <v>436544.06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1170144.59</v>
      </c>
      <c r="H129" s="38">
        <v>0</v>
      </c>
      <c r="I129" s="38">
        <v>0</v>
      </c>
      <c r="J129" s="38">
        <v>0</v>
      </c>
      <c r="K129" s="39">
        <f t="shared" si="26"/>
        <v>1170144.59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560905.4500000001</v>
      </c>
      <c r="I130" s="38">
        <v>0</v>
      </c>
      <c r="J130" s="38">
        <v>0</v>
      </c>
      <c r="K130" s="39">
        <f t="shared" si="26"/>
        <v>560905.4500000001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970535.6000000001</v>
      </c>
      <c r="I131" s="38">
        <v>0</v>
      </c>
      <c r="J131" s="38">
        <v>0</v>
      </c>
      <c r="K131" s="39">
        <f t="shared" si="26"/>
        <v>970535.6000000001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544720.9</v>
      </c>
      <c r="J132" s="38"/>
      <c r="K132" s="39">
        <f t="shared" si="26"/>
        <v>544720.9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942167.85</v>
      </c>
      <c r="K133" s="42">
        <f t="shared" si="26"/>
        <v>942167.85</v>
      </c>
    </row>
    <row r="134" spans="1:11" ht="18.75" customHeight="1">
      <c r="A134" s="74" t="s">
        <v>138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0.010000000125728548</v>
      </c>
      <c r="K134" s="49"/>
    </row>
    <row r="135" ht="18.75" customHeight="1">
      <c r="A135" s="74" t="s">
        <v>137</v>
      </c>
    </row>
    <row r="136" ht="18.75" customHeight="1">
      <c r="A136" s="74" t="s">
        <v>136</v>
      </c>
    </row>
    <row r="137" ht="14.25">
      <c r="A137" s="74" t="s">
        <v>139</v>
      </c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2017-09-06T18:35:57Z</dcterms:modified>
  <cp:category/>
  <cp:version/>
  <cp:contentType/>
  <cp:contentStatus/>
</cp:coreProperties>
</file>