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<sst xmlns="http://schemas.openxmlformats.org/spreadsheetml/2006/main" count="106" uniqueCount="104">
  <si>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</si>
  <si>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</si>
  <si>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</si>
  <si>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</si>
  <si>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</si>
  <si>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</si>
  <si>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</si>
  <si>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</si>
  <si>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</si>
  <si>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</si>
  <si>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</si>
  <si>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</si>
  <si>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</si>
  <si>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</si>
  <si>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</si>
  <si>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</si>
  <si>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</si>
  <si>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</si>
  <si>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</si>
  <si>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</si>
  <si>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</si>
  <si>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</si>
  <si>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</si>
  <si>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</si>
  <si>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</si>
  <si>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</si>
  <si>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</si>
  <si>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</si>
  <si>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</si>
  <si>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</si>
  <si>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</si>
  <si>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</si>
  <si>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</si>
  <si>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</si>
  <si>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</si>
  <si>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</si>
  <si>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</si>
  <si>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</si>
  <si>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</si>
  <si>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</si>
  <si>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</si>
  <si>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</si>
  <si>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</si>
  <si>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</si>
  <si>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</si>
  <si>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</si>
  <si>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</si>
  <si>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</si>
  <si>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</si>
  <si>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</si>
  <si>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</si>
  <si>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</si>
  <si>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</si>
  <si>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</si>
  <si>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</si>
  <si>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</si>
  <si>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</si>
  <si>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</si>
  <si>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</si>
  <si>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</si>
  <si>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</si>
  <si>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</si>
  <si>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</si>
  <si>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</si>
  <si>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</si>
  <si>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</si>
  <si>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</si>
  <si>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</si>
  <si>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</si>
  <si>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</si>
  <si>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</si>
  <si>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</si>
  <si>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</si>
  <si>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</si>
  <si>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</si>
  <si>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</si>
  <si>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</si>
  <si>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</si>
  <si>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</si>
  <si>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</si>
  <si>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</si>
  <si>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</si>
  <si>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</si>
  <si>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</si>
  <si>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</si>
  <si>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</si>
  <si>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</si>
  <si>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</si>
  <si>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</si>
  <si>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</si>
  <si>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</si>
  <si>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</si>
  <si>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</si>
  <si>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</si>
  <si>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</si>
  <si>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</si>
  <si>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</si>
  <si>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</si>
  <si>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</si>
  <si>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</si>
  <si>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</si>
  <si>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</si>
  <si>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25/08/17 - VENCIMENTO 01/09/17</t>
  </si>
  <si>
    <t>5.2.8. Ajuste de Remuneração Previsto Contratualmente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</si>
</sst>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1.50390625" style="1" bestFit="1" customWidth="1"/>
    <col min="17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102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507620</v>
      </c>
      <c r="C7" s="10">
        <f>C8+C20+C24</f>
        <v>369727</v>
      </c>
      <c r="D7" s="10">
        <f>D8+D20+D24</f>
        <v>383786</v>
      </c>
      <c r="E7" s="10">
        <f>E8+E20+E24</f>
        <v>50888</v>
      </c>
      <c r="F7" s="10">
        <f aca="true" t="shared" si="0" ref="F7:M7">F8+F20+F24</f>
        <v>332842</v>
      </c>
      <c r="G7" s="10">
        <f t="shared" si="0"/>
        <v>524962</v>
      </c>
      <c r="H7" s="10">
        <f t="shared" si="0"/>
        <v>477837</v>
      </c>
      <c r="I7" s="10">
        <f t="shared" si="0"/>
        <v>425037</v>
      </c>
      <c r="J7" s="10">
        <f t="shared" si="0"/>
        <v>298799</v>
      </c>
      <c r="K7" s="10">
        <f t="shared" si="0"/>
        <v>373213</v>
      </c>
      <c r="L7" s="10">
        <f t="shared" si="0"/>
        <v>153616</v>
      </c>
      <c r="M7" s="10">
        <f t="shared" si="0"/>
        <v>87511</v>
      </c>
      <c r="N7" s="10">
        <f>+N8+N20+N24</f>
        <v>3985838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216993</v>
      </c>
      <c r="C8" s="12">
        <f>+C9+C12+C16</f>
        <v>170769</v>
      </c>
      <c r="D8" s="12">
        <f>+D9+D12+D16</f>
        <v>190399</v>
      </c>
      <c r="E8" s="12">
        <f>+E9+E12+E16</f>
        <v>22773</v>
      </c>
      <c r="F8" s="12">
        <f aca="true" t="shared" si="1" ref="F8:M8">+F9+F12+F16</f>
        <v>151173</v>
      </c>
      <c r="G8" s="12">
        <f t="shared" si="1"/>
        <v>246362</v>
      </c>
      <c r="H8" s="12">
        <f t="shared" si="1"/>
        <v>218196</v>
      </c>
      <c r="I8" s="12">
        <f t="shared" si="1"/>
        <v>199276</v>
      </c>
      <c r="J8" s="12">
        <f t="shared" si="1"/>
        <v>140691</v>
      </c>
      <c r="K8" s="12">
        <f t="shared" si="1"/>
        <v>164846</v>
      </c>
      <c r="L8" s="12">
        <f t="shared" si="1"/>
        <v>77251</v>
      </c>
      <c r="M8" s="12">
        <f t="shared" si="1"/>
        <v>45667</v>
      </c>
      <c r="N8" s="12">
        <f>SUM(B8:M8)</f>
        <v>1844396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20509</v>
      </c>
      <c r="C9" s="14">
        <v>20192</v>
      </c>
      <c r="D9" s="14">
        <v>14794</v>
      </c>
      <c r="E9" s="14">
        <v>1608</v>
      </c>
      <c r="F9" s="14">
        <v>12280</v>
      </c>
      <c r="G9" s="14">
        <v>23478</v>
      </c>
      <c r="H9" s="14">
        <v>26695</v>
      </c>
      <c r="I9" s="14">
        <v>12515</v>
      </c>
      <c r="J9" s="14">
        <v>15717</v>
      </c>
      <c r="K9" s="14">
        <v>12110</v>
      </c>
      <c r="L9" s="14">
        <v>8758</v>
      </c>
      <c r="M9" s="14">
        <v>5261</v>
      </c>
      <c r="N9" s="12">
        <f aca="true" t="shared" si="2" ref="N9:N19">SUM(B9:M9)</f>
        <v>173917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20509</v>
      </c>
      <c r="C10" s="14">
        <f>+C9-C11</f>
        <v>20192</v>
      </c>
      <c r="D10" s="14">
        <f>+D9-D11</f>
        <v>14794</v>
      </c>
      <c r="E10" s="14">
        <f>+E9-E11</f>
        <v>1608</v>
      </c>
      <c r="F10" s="14">
        <f aca="true" t="shared" si="3" ref="F10:M10">+F9-F11</f>
        <v>12280</v>
      </c>
      <c r="G10" s="14">
        <f t="shared" si="3"/>
        <v>23478</v>
      </c>
      <c r="H10" s="14">
        <f t="shared" si="3"/>
        <v>26695</v>
      </c>
      <c r="I10" s="14">
        <f t="shared" si="3"/>
        <v>12515</v>
      </c>
      <c r="J10" s="14">
        <f t="shared" si="3"/>
        <v>15717</v>
      </c>
      <c r="K10" s="14">
        <f t="shared" si="3"/>
        <v>12110</v>
      </c>
      <c r="L10" s="14">
        <f t="shared" si="3"/>
        <v>8758</v>
      </c>
      <c r="M10" s="14">
        <f t="shared" si="3"/>
        <v>5261</v>
      </c>
      <c r="N10" s="12">
        <f t="shared" si="2"/>
        <v>173917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184306</v>
      </c>
      <c r="C12" s="14">
        <f>C13+C14+C15</f>
        <v>141393</v>
      </c>
      <c r="D12" s="14">
        <f>D13+D14+D15</f>
        <v>165942</v>
      </c>
      <c r="E12" s="14">
        <f>E13+E14+E15</f>
        <v>20040</v>
      </c>
      <c r="F12" s="14">
        <f aca="true" t="shared" si="4" ref="F12:M12">F13+F14+F15</f>
        <v>130471</v>
      </c>
      <c r="G12" s="14">
        <f t="shared" si="4"/>
        <v>208620</v>
      </c>
      <c r="H12" s="14">
        <f t="shared" si="4"/>
        <v>179933</v>
      </c>
      <c r="I12" s="14">
        <f t="shared" si="4"/>
        <v>174775</v>
      </c>
      <c r="J12" s="14">
        <f t="shared" si="4"/>
        <v>117111</v>
      </c>
      <c r="K12" s="14">
        <f t="shared" si="4"/>
        <v>141996</v>
      </c>
      <c r="L12" s="14">
        <f t="shared" si="4"/>
        <v>64565</v>
      </c>
      <c r="M12" s="14">
        <f t="shared" si="4"/>
        <v>38385</v>
      </c>
      <c r="N12" s="12">
        <f t="shared" si="2"/>
        <v>1567537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92472</v>
      </c>
      <c r="C13" s="14">
        <v>71698</v>
      </c>
      <c r="D13" s="14">
        <v>81198</v>
      </c>
      <c r="E13" s="14">
        <v>10202</v>
      </c>
      <c r="F13" s="14">
        <v>63676</v>
      </c>
      <c r="G13" s="14">
        <v>103369</v>
      </c>
      <c r="H13" s="14">
        <v>93819</v>
      </c>
      <c r="I13" s="14">
        <v>90311</v>
      </c>
      <c r="J13" s="14">
        <v>58521</v>
      </c>
      <c r="K13" s="14">
        <v>70200</v>
      </c>
      <c r="L13" s="14">
        <v>31361</v>
      </c>
      <c r="M13" s="14">
        <v>18217</v>
      </c>
      <c r="N13" s="12">
        <f t="shared" si="2"/>
        <v>785044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87068</v>
      </c>
      <c r="C14" s="14">
        <v>63881</v>
      </c>
      <c r="D14" s="14">
        <v>81714</v>
      </c>
      <c r="E14" s="14">
        <v>9177</v>
      </c>
      <c r="F14" s="14">
        <v>62694</v>
      </c>
      <c r="G14" s="14">
        <v>96955</v>
      </c>
      <c r="H14" s="14">
        <v>80421</v>
      </c>
      <c r="I14" s="14">
        <v>81521</v>
      </c>
      <c r="J14" s="14">
        <v>55284</v>
      </c>
      <c r="K14" s="14">
        <v>68452</v>
      </c>
      <c r="L14" s="14">
        <v>31174</v>
      </c>
      <c r="M14" s="14">
        <v>19332</v>
      </c>
      <c r="N14" s="12">
        <f t="shared" si="2"/>
        <v>737673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4766</v>
      </c>
      <c r="C15" s="14">
        <v>5814</v>
      </c>
      <c r="D15" s="14">
        <v>3030</v>
      </c>
      <c r="E15" s="14">
        <v>661</v>
      </c>
      <c r="F15" s="14">
        <v>4101</v>
      </c>
      <c r="G15" s="14">
        <v>8296</v>
      </c>
      <c r="H15" s="14">
        <v>5693</v>
      </c>
      <c r="I15" s="14">
        <v>2943</v>
      </c>
      <c r="J15" s="14">
        <v>3306</v>
      </c>
      <c r="K15" s="14">
        <v>3344</v>
      </c>
      <c r="L15" s="14">
        <v>2030</v>
      </c>
      <c r="M15" s="14">
        <v>836</v>
      </c>
      <c r="N15" s="12">
        <f t="shared" si="2"/>
        <v>44820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12178</v>
      </c>
      <c r="C16" s="14">
        <f>C17+C18+C19</f>
        <v>9184</v>
      </c>
      <c r="D16" s="14">
        <f>D17+D18+D19</f>
        <v>9663</v>
      </c>
      <c r="E16" s="14">
        <f>E17+E18+E19</f>
        <v>1125</v>
      </c>
      <c r="F16" s="14">
        <f aca="true" t="shared" si="5" ref="F16:M16">F17+F18+F19</f>
        <v>8422</v>
      </c>
      <c r="G16" s="14">
        <f t="shared" si="5"/>
        <v>14264</v>
      </c>
      <c r="H16" s="14">
        <f t="shared" si="5"/>
        <v>11568</v>
      </c>
      <c r="I16" s="14">
        <f t="shared" si="5"/>
        <v>11986</v>
      </c>
      <c r="J16" s="14">
        <f t="shared" si="5"/>
        <v>7863</v>
      </c>
      <c r="K16" s="14">
        <f t="shared" si="5"/>
        <v>10740</v>
      </c>
      <c r="L16" s="14">
        <f t="shared" si="5"/>
        <v>3928</v>
      </c>
      <c r="M16" s="14">
        <f t="shared" si="5"/>
        <v>2021</v>
      </c>
      <c r="N16" s="12">
        <f t="shared" si="2"/>
        <v>102942</v>
      </c>
    </row>
    <row r="17" spans="1:25" ht="18.75" customHeight="1">
      <c r="A17" s="15" t="s">
        <v>16</v>
      </c>
      <c r="B17" s="14">
        <v>12069</v>
      </c>
      <c r="C17" s="14">
        <v>9103</v>
      </c>
      <c r="D17" s="14">
        <v>9583</v>
      </c>
      <c r="E17" s="14">
        <v>1116</v>
      </c>
      <c r="F17" s="14">
        <v>8360</v>
      </c>
      <c r="G17" s="14">
        <v>14177</v>
      </c>
      <c r="H17" s="14">
        <v>11476</v>
      </c>
      <c r="I17" s="14">
        <v>11930</v>
      </c>
      <c r="J17" s="14">
        <v>7775</v>
      </c>
      <c r="K17" s="14">
        <v>10648</v>
      </c>
      <c r="L17" s="14">
        <v>3872</v>
      </c>
      <c r="M17" s="14">
        <v>1983</v>
      </c>
      <c r="N17" s="12">
        <f t="shared" si="2"/>
        <v>102092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107</v>
      </c>
      <c r="C18" s="14">
        <v>77</v>
      </c>
      <c r="D18" s="14">
        <v>71</v>
      </c>
      <c r="E18" s="14">
        <v>9</v>
      </c>
      <c r="F18" s="14">
        <v>56</v>
      </c>
      <c r="G18" s="14">
        <v>78</v>
      </c>
      <c r="H18" s="14">
        <v>90</v>
      </c>
      <c r="I18" s="14">
        <v>55</v>
      </c>
      <c r="J18" s="14">
        <v>80</v>
      </c>
      <c r="K18" s="14">
        <v>88</v>
      </c>
      <c r="L18" s="14">
        <v>56</v>
      </c>
      <c r="M18" s="14">
        <v>36</v>
      </c>
      <c r="N18" s="12">
        <f t="shared" si="2"/>
        <v>803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4</v>
      </c>
      <c r="D19" s="14">
        <v>9</v>
      </c>
      <c r="E19" s="14">
        <v>0</v>
      </c>
      <c r="F19" s="14">
        <v>6</v>
      </c>
      <c r="G19" s="14">
        <v>9</v>
      </c>
      <c r="H19" s="14">
        <v>2</v>
      </c>
      <c r="I19" s="14">
        <v>1</v>
      </c>
      <c r="J19" s="14">
        <v>8</v>
      </c>
      <c r="K19" s="14">
        <v>4</v>
      </c>
      <c r="L19" s="14">
        <v>0</v>
      </c>
      <c r="M19" s="14">
        <v>2</v>
      </c>
      <c r="N19" s="12">
        <f t="shared" si="2"/>
        <v>47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134392</v>
      </c>
      <c r="C20" s="18">
        <f>C21+C22+C23</f>
        <v>83646</v>
      </c>
      <c r="D20" s="18">
        <f>D21+D22+D23</f>
        <v>79593</v>
      </c>
      <c r="E20" s="18">
        <f>E21+E22+E23</f>
        <v>10476</v>
      </c>
      <c r="F20" s="18">
        <f aca="true" t="shared" si="6" ref="F20:M20">F21+F22+F23</f>
        <v>69881</v>
      </c>
      <c r="G20" s="18">
        <f t="shared" si="6"/>
        <v>111758</v>
      </c>
      <c r="H20" s="18">
        <f t="shared" si="6"/>
        <v>116059</v>
      </c>
      <c r="I20" s="18">
        <f t="shared" si="6"/>
        <v>108889</v>
      </c>
      <c r="J20" s="18">
        <f t="shared" si="6"/>
        <v>70762</v>
      </c>
      <c r="K20" s="18">
        <f t="shared" si="6"/>
        <v>110524</v>
      </c>
      <c r="L20" s="18">
        <f t="shared" si="6"/>
        <v>42721</v>
      </c>
      <c r="M20" s="18">
        <f t="shared" si="6"/>
        <v>22978</v>
      </c>
      <c r="N20" s="12">
        <f aca="true" t="shared" si="7" ref="N20:N26">SUM(B20:M20)</f>
        <v>961679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73022</v>
      </c>
      <c r="C21" s="14">
        <v>48496</v>
      </c>
      <c r="D21" s="14">
        <v>44364</v>
      </c>
      <c r="E21" s="14">
        <v>6095</v>
      </c>
      <c r="F21" s="14">
        <v>38800</v>
      </c>
      <c r="G21" s="14">
        <v>63375</v>
      </c>
      <c r="H21" s="14">
        <v>68235</v>
      </c>
      <c r="I21" s="14">
        <v>62495</v>
      </c>
      <c r="J21" s="14">
        <v>39582</v>
      </c>
      <c r="K21" s="14">
        <v>60065</v>
      </c>
      <c r="L21" s="14">
        <v>23086</v>
      </c>
      <c r="M21" s="14">
        <v>12103</v>
      </c>
      <c r="N21" s="12">
        <f t="shared" si="7"/>
        <v>539718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58928</v>
      </c>
      <c r="C22" s="14">
        <v>33125</v>
      </c>
      <c r="D22" s="14">
        <v>34116</v>
      </c>
      <c r="E22" s="14">
        <v>4098</v>
      </c>
      <c r="F22" s="14">
        <v>29568</v>
      </c>
      <c r="G22" s="14">
        <v>45402</v>
      </c>
      <c r="H22" s="14">
        <v>45650</v>
      </c>
      <c r="I22" s="14">
        <v>44875</v>
      </c>
      <c r="J22" s="14">
        <v>29849</v>
      </c>
      <c r="K22" s="14">
        <v>48737</v>
      </c>
      <c r="L22" s="14">
        <v>18765</v>
      </c>
      <c r="M22" s="14">
        <v>10467</v>
      </c>
      <c r="N22" s="12">
        <f t="shared" si="7"/>
        <v>403580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2442</v>
      </c>
      <c r="C23" s="14">
        <v>2025</v>
      </c>
      <c r="D23" s="14">
        <v>1113</v>
      </c>
      <c r="E23" s="14">
        <v>283</v>
      </c>
      <c r="F23" s="14">
        <v>1513</v>
      </c>
      <c r="G23" s="14">
        <v>2981</v>
      </c>
      <c r="H23" s="14">
        <v>2174</v>
      </c>
      <c r="I23" s="14">
        <v>1519</v>
      </c>
      <c r="J23" s="14">
        <v>1331</v>
      </c>
      <c r="K23" s="14">
        <v>1722</v>
      </c>
      <c r="L23" s="14">
        <v>870</v>
      </c>
      <c r="M23" s="14">
        <v>408</v>
      </c>
      <c r="N23" s="12">
        <f t="shared" si="7"/>
        <v>18381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156235</v>
      </c>
      <c r="C24" s="14">
        <f>C25+C26</f>
        <v>115312</v>
      </c>
      <c r="D24" s="14">
        <f>D25+D26</f>
        <v>113794</v>
      </c>
      <c r="E24" s="14">
        <f>E25+E26</f>
        <v>17639</v>
      </c>
      <c r="F24" s="14">
        <f aca="true" t="shared" si="8" ref="F24:M24">F25+F26</f>
        <v>111788</v>
      </c>
      <c r="G24" s="14">
        <f t="shared" si="8"/>
        <v>166842</v>
      </c>
      <c r="H24" s="14">
        <f t="shared" si="8"/>
        <v>143582</v>
      </c>
      <c r="I24" s="14">
        <f t="shared" si="8"/>
        <v>116872</v>
      </c>
      <c r="J24" s="14">
        <f t="shared" si="8"/>
        <v>87346</v>
      </c>
      <c r="K24" s="14">
        <f t="shared" si="8"/>
        <v>97843</v>
      </c>
      <c r="L24" s="14">
        <f t="shared" si="8"/>
        <v>33644</v>
      </c>
      <c r="M24" s="14">
        <f t="shared" si="8"/>
        <v>18866</v>
      </c>
      <c r="N24" s="12">
        <f t="shared" si="7"/>
        <v>1179763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69146</v>
      </c>
      <c r="C25" s="14">
        <v>57623</v>
      </c>
      <c r="D25" s="14">
        <v>56027</v>
      </c>
      <c r="E25" s="14">
        <v>9813</v>
      </c>
      <c r="F25" s="14">
        <v>54904</v>
      </c>
      <c r="G25" s="14">
        <v>86620</v>
      </c>
      <c r="H25" s="14">
        <v>75585</v>
      </c>
      <c r="I25" s="14">
        <v>52359</v>
      </c>
      <c r="J25" s="14">
        <v>45082</v>
      </c>
      <c r="K25" s="14">
        <v>45245</v>
      </c>
      <c r="L25" s="14">
        <v>15225</v>
      </c>
      <c r="M25" s="14">
        <v>7688</v>
      </c>
      <c r="N25" s="12">
        <f t="shared" si="7"/>
        <v>575317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87089</v>
      </c>
      <c r="C26" s="14">
        <v>57689</v>
      </c>
      <c r="D26" s="14">
        <v>57767</v>
      </c>
      <c r="E26" s="14">
        <v>7826</v>
      </c>
      <c r="F26" s="14">
        <v>56884</v>
      </c>
      <c r="G26" s="14">
        <v>80222</v>
      </c>
      <c r="H26" s="14">
        <v>67997</v>
      </c>
      <c r="I26" s="14">
        <v>64513</v>
      </c>
      <c r="J26" s="14">
        <v>42264</v>
      </c>
      <c r="K26" s="14">
        <v>52598</v>
      </c>
      <c r="L26" s="14">
        <v>18419</v>
      </c>
      <c r="M26" s="14">
        <v>11178</v>
      </c>
      <c r="N26" s="12">
        <f t="shared" si="7"/>
        <v>604446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1061046.4856052</v>
      </c>
      <c r="C36" s="61">
        <f aca="true" t="shared" si="11" ref="C36:M36">C37+C38+C39+C40</f>
        <v>746331.4933735</v>
      </c>
      <c r="D36" s="61">
        <f t="shared" si="11"/>
        <v>727207.4720893</v>
      </c>
      <c r="E36" s="61">
        <f t="shared" si="11"/>
        <v>132340.2715392</v>
      </c>
      <c r="F36" s="61">
        <f t="shared" si="11"/>
        <v>726073.4618061</v>
      </c>
      <c r="G36" s="61">
        <f t="shared" si="11"/>
        <v>908116.6176</v>
      </c>
      <c r="H36" s="61">
        <f t="shared" si="11"/>
        <v>968090.7019000001</v>
      </c>
      <c r="I36" s="61">
        <f t="shared" si="11"/>
        <v>844059.6965366</v>
      </c>
      <c r="J36" s="61">
        <f t="shared" si="11"/>
        <v>668696.2797056999</v>
      </c>
      <c r="K36" s="61">
        <f t="shared" si="11"/>
        <v>798411.89927888</v>
      </c>
      <c r="L36" s="61">
        <f t="shared" si="11"/>
        <v>388173.2457508799</v>
      </c>
      <c r="M36" s="61">
        <f t="shared" si="11"/>
        <v>216668.05846416</v>
      </c>
      <c r="N36" s="61">
        <f>N37+N38+N39+N40</f>
        <v>8185215.683649519</v>
      </c>
    </row>
    <row r="37" spans="1:14" ht="18.75" customHeight="1">
      <c r="A37" s="58" t="s">
        <v>55</v>
      </c>
      <c r="B37" s="55">
        <f aca="true" t="shared" si="12" ref="B37:M37">B29*B7</f>
        <v>1060367.418</v>
      </c>
      <c r="C37" s="55">
        <f t="shared" si="12"/>
        <v>746109.0859999999</v>
      </c>
      <c r="D37" s="55">
        <f t="shared" si="12"/>
        <v>716989.0052</v>
      </c>
      <c r="E37" s="55">
        <f t="shared" si="12"/>
        <v>132013.6496</v>
      </c>
      <c r="F37" s="55">
        <f t="shared" si="12"/>
        <v>726028.2546</v>
      </c>
      <c r="G37" s="55">
        <f t="shared" si="12"/>
        <v>908131.7638</v>
      </c>
      <c r="H37" s="55">
        <f t="shared" si="12"/>
        <v>967285.4391000001</v>
      </c>
      <c r="I37" s="55">
        <f t="shared" si="12"/>
        <v>839873.112</v>
      </c>
      <c r="J37" s="55">
        <f t="shared" si="12"/>
        <v>664977.1745</v>
      </c>
      <c r="K37" s="55">
        <f t="shared" si="12"/>
        <v>794085.3001</v>
      </c>
      <c r="L37" s="55">
        <f t="shared" si="12"/>
        <v>388034.01599999995</v>
      </c>
      <c r="M37" s="55">
        <f t="shared" si="12"/>
        <v>216589.725</v>
      </c>
      <c r="N37" s="57">
        <f>SUM(B37:M37)</f>
        <v>8160483.943899999</v>
      </c>
    </row>
    <row r="38" spans="1:14" ht="18.75" customHeight="1">
      <c r="A38" s="58" t="s">
        <v>56</v>
      </c>
      <c r="B38" s="55">
        <f aca="true" t="shared" si="13" ref="B38:M38">B30*B7</f>
        <v>-3144.4723948</v>
      </c>
      <c r="C38" s="55">
        <f t="shared" si="13"/>
        <v>-2170.1126265</v>
      </c>
      <c r="D38" s="55">
        <f t="shared" si="13"/>
        <v>-2129.9931106999998</v>
      </c>
      <c r="E38" s="55">
        <f t="shared" si="13"/>
        <v>-319.6580608</v>
      </c>
      <c r="F38" s="55">
        <f t="shared" si="13"/>
        <v>-2116.1927939</v>
      </c>
      <c r="G38" s="55">
        <f t="shared" si="13"/>
        <v>-2677.3062</v>
      </c>
      <c r="H38" s="55">
        <f t="shared" si="13"/>
        <v>-2675.8872</v>
      </c>
      <c r="I38" s="55">
        <f t="shared" si="13"/>
        <v>-2417.6954634</v>
      </c>
      <c r="J38" s="55">
        <f t="shared" si="13"/>
        <v>-1902.0647943000001</v>
      </c>
      <c r="K38" s="55">
        <f t="shared" si="13"/>
        <v>-2332.67082112</v>
      </c>
      <c r="L38" s="55">
        <f t="shared" si="13"/>
        <v>-1131.9302491199999</v>
      </c>
      <c r="M38" s="55">
        <f t="shared" si="13"/>
        <v>-640.70653584</v>
      </c>
      <c r="N38" s="25">
        <f>SUM(B38:M38)</f>
        <v>-23658.69025048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566.46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583.59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22954.39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-113121.5</v>
      </c>
      <c r="C42" s="25">
        <f aca="true" t="shared" si="15" ref="C42:M42">+C43+C46+C55+C56</f>
        <v>-98138.01000000001</v>
      </c>
      <c r="D42" s="25">
        <f t="shared" si="15"/>
        <v>-78058.56999999999</v>
      </c>
      <c r="E42" s="25">
        <f t="shared" si="15"/>
        <v>-40000.68</v>
      </c>
      <c r="F42" s="25">
        <f t="shared" si="15"/>
        <v>-94470.43</v>
      </c>
      <c r="G42" s="25">
        <f t="shared" si="15"/>
        <v>-141137.52</v>
      </c>
      <c r="H42" s="25">
        <f t="shared" si="15"/>
        <v>-133671.6</v>
      </c>
      <c r="I42" s="25">
        <f t="shared" si="15"/>
        <v>-71190.1</v>
      </c>
      <c r="J42" s="25">
        <f t="shared" si="15"/>
        <v>-131738.11</v>
      </c>
      <c r="K42" s="25">
        <f t="shared" si="15"/>
        <v>-79766.78</v>
      </c>
      <c r="L42" s="25">
        <f t="shared" si="15"/>
        <v>-50960.15</v>
      </c>
      <c r="M42" s="25">
        <f t="shared" si="15"/>
        <v>-29012.58</v>
      </c>
      <c r="N42" s="25">
        <f>+N43+N46+N55+N56</f>
        <v>-1061266.0300000003</v>
      </c>
    </row>
    <row r="43" spans="1:14" ht="18.75" customHeight="1">
      <c r="A43" s="17" t="s">
        <v>60</v>
      </c>
      <c r="B43" s="26">
        <f>B44+B45</f>
        <v>-77934.2</v>
      </c>
      <c r="C43" s="26">
        <f>C44+C45</f>
        <v>-76729.6</v>
      </c>
      <c r="D43" s="26">
        <f>D44+D45</f>
        <v>-56217.2</v>
      </c>
      <c r="E43" s="26">
        <f>E44+E45</f>
        <v>-6110.4</v>
      </c>
      <c r="F43" s="26">
        <f aca="true" t="shared" si="16" ref="F43:M43">F44+F45</f>
        <v>-46664</v>
      </c>
      <c r="G43" s="26">
        <f t="shared" si="16"/>
        <v>-89216.4</v>
      </c>
      <c r="H43" s="26">
        <f t="shared" si="16"/>
        <v>-101441</v>
      </c>
      <c r="I43" s="26">
        <f t="shared" si="16"/>
        <v>-47557</v>
      </c>
      <c r="J43" s="26">
        <f t="shared" si="16"/>
        <v>-59724.6</v>
      </c>
      <c r="K43" s="26">
        <f t="shared" si="16"/>
        <v>-46018</v>
      </c>
      <c r="L43" s="26">
        <f t="shared" si="16"/>
        <v>-33280.4</v>
      </c>
      <c r="M43" s="26">
        <f t="shared" si="16"/>
        <v>-19991.8</v>
      </c>
      <c r="N43" s="25">
        <f aca="true" t="shared" si="17" ref="N43:N56">SUM(B43:M43)</f>
        <v>-660884.6000000001</v>
      </c>
    </row>
    <row r="44" spans="1:25" ht="18.75" customHeight="1">
      <c r="A44" s="13" t="s">
        <v>61</v>
      </c>
      <c r="B44" s="20">
        <f>ROUND(-B9*$D$3,2)</f>
        <v>-77934.2</v>
      </c>
      <c r="C44" s="20">
        <f>ROUND(-C9*$D$3,2)</f>
        <v>-76729.6</v>
      </c>
      <c r="D44" s="20">
        <f>ROUND(-D9*$D$3,2)</f>
        <v>-56217.2</v>
      </c>
      <c r="E44" s="20">
        <f>ROUND(-E9*$D$3,2)</f>
        <v>-6110.4</v>
      </c>
      <c r="F44" s="20">
        <f aca="true" t="shared" si="18" ref="F44:M44">ROUND(-F9*$D$3,2)</f>
        <v>-46664</v>
      </c>
      <c r="G44" s="20">
        <f t="shared" si="18"/>
        <v>-89216.4</v>
      </c>
      <c r="H44" s="20">
        <f t="shared" si="18"/>
        <v>-101441</v>
      </c>
      <c r="I44" s="20">
        <f t="shared" si="18"/>
        <v>-47557</v>
      </c>
      <c r="J44" s="20">
        <f t="shared" si="18"/>
        <v>-59724.6</v>
      </c>
      <c r="K44" s="20">
        <f t="shared" si="18"/>
        <v>-46018</v>
      </c>
      <c r="L44" s="20">
        <f t="shared" si="18"/>
        <v>-33280.4</v>
      </c>
      <c r="M44" s="20">
        <f t="shared" si="18"/>
        <v>-19991.8</v>
      </c>
      <c r="N44" s="47">
        <f t="shared" si="17"/>
        <v>-660884.6000000001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SUM(B47:B54)</f>
        <v>-35187.3</v>
      </c>
      <c r="C46" s="26">
        <f aca="true" t="shared" si="20" ref="C46:N46">SUM(C47:C54)</f>
        <v>-21408.41</v>
      </c>
      <c r="D46" s="26">
        <f t="shared" si="20"/>
        <v>-21841.37</v>
      </c>
      <c r="E46" s="26">
        <f t="shared" si="20"/>
        <v>-33890.28</v>
      </c>
      <c r="F46" s="26">
        <f t="shared" si="20"/>
        <v>-47806.43</v>
      </c>
      <c r="G46" s="26">
        <f t="shared" si="20"/>
        <v>-51921.12</v>
      </c>
      <c r="H46" s="26">
        <f t="shared" si="20"/>
        <v>-32230.6</v>
      </c>
      <c r="I46" s="26">
        <f t="shared" si="20"/>
        <v>-23633.1</v>
      </c>
      <c r="J46" s="26">
        <f t="shared" si="20"/>
        <v>-72013.51</v>
      </c>
      <c r="K46" s="26">
        <f t="shared" si="20"/>
        <v>-33748.78</v>
      </c>
      <c r="L46" s="26">
        <f t="shared" si="20"/>
        <v>-17679.75</v>
      </c>
      <c r="M46" s="26">
        <f t="shared" si="20"/>
        <v>-9020.78</v>
      </c>
      <c r="N46" s="26">
        <f t="shared" si="20"/>
        <v>-400381.43000000005</v>
      </c>
    </row>
    <row r="47" spans="1:25" ht="18.75" customHeight="1">
      <c r="A47" s="13" t="s">
        <v>64</v>
      </c>
      <c r="B47" s="24">
        <v>-35187.3</v>
      </c>
      <c r="C47" s="24">
        <v>-21408.41</v>
      </c>
      <c r="D47" s="24">
        <v>-21841.37</v>
      </c>
      <c r="E47" s="24">
        <v>-33890.28</v>
      </c>
      <c r="F47" s="24">
        <v>-47806.43</v>
      </c>
      <c r="G47" s="24">
        <v>-51921.12</v>
      </c>
      <c r="H47" s="24">
        <v>-31730.6</v>
      </c>
      <c r="I47" s="24">
        <v>-23633.1</v>
      </c>
      <c r="J47" s="24">
        <v>-72013.51</v>
      </c>
      <c r="K47" s="24">
        <v>-33748.78</v>
      </c>
      <c r="L47" s="24">
        <v>-17679.75</v>
      </c>
      <c r="M47" s="24">
        <v>-9020.78</v>
      </c>
      <c r="N47" s="24">
        <f t="shared" si="17"/>
        <v>-399881.43000000005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947924.9856052</v>
      </c>
      <c r="C58" s="29">
        <f t="shared" si="21"/>
        <v>648193.4833734999</v>
      </c>
      <c r="D58" s="29">
        <f t="shared" si="21"/>
        <v>649148.9020893001</v>
      </c>
      <c r="E58" s="29">
        <f t="shared" si="21"/>
        <v>92339.59153920002</v>
      </c>
      <c r="F58" s="29">
        <f t="shared" si="21"/>
        <v>631603.0318060999</v>
      </c>
      <c r="G58" s="29">
        <f t="shared" si="21"/>
        <v>766979.0976</v>
      </c>
      <c r="H58" s="29">
        <f t="shared" si="21"/>
        <v>834419.1019000001</v>
      </c>
      <c r="I58" s="29">
        <f t="shared" si="21"/>
        <v>772869.5965366</v>
      </c>
      <c r="J58" s="29">
        <f t="shared" si="21"/>
        <v>536958.1697056999</v>
      </c>
      <c r="K58" s="29">
        <f t="shared" si="21"/>
        <v>718645.11927888</v>
      </c>
      <c r="L58" s="29">
        <f t="shared" si="21"/>
        <v>337213.0957508799</v>
      </c>
      <c r="M58" s="29">
        <f t="shared" si="21"/>
        <v>187655.47846416</v>
      </c>
      <c r="N58" s="29">
        <f>SUM(B58:M58)</f>
        <v>7123949.653649519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6" ht="18.75" customHeight="1">
      <c r="A61" s="2" t="s">
        <v>74</v>
      </c>
      <c r="B61" s="36">
        <f>SUM(B62:B75)</f>
        <v>947924.99</v>
      </c>
      <c r="C61" s="36">
        <f aca="true" t="shared" si="22" ref="C61:M61">SUM(C62:C75)</f>
        <v>648193.49</v>
      </c>
      <c r="D61" s="36">
        <f t="shared" si="22"/>
        <v>649148.91</v>
      </c>
      <c r="E61" s="36">
        <f t="shared" si="22"/>
        <v>92339.59</v>
      </c>
      <c r="F61" s="36">
        <f t="shared" si="22"/>
        <v>631603.03</v>
      </c>
      <c r="G61" s="36">
        <f t="shared" si="22"/>
        <v>766979.09</v>
      </c>
      <c r="H61" s="36">
        <f t="shared" si="22"/>
        <v>834419.1</v>
      </c>
      <c r="I61" s="36">
        <f t="shared" si="22"/>
        <v>772869.59</v>
      </c>
      <c r="J61" s="36">
        <f t="shared" si="22"/>
        <v>536958.17</v>
      </c>
      <c r="K61" s="36">
        <f t="shared" si="22"/>
        <v>718645.12</v>
      </c>
      <c r="L61" s="36">
        <f t="shared" si="22"/>
        <v>337213.1</v>
      </c>
      <c r="M61" s="36">
        <f t="shared" si="22"/>
        <v>187655.48</v>
      </c>
      <c r="N61" s="29">
        <f>SUM(N62:N75)</f>
        <v>7123949.659999999</v>
      </c>
      <c r="P61" s="67"/>
    </row>
    <row r="62" spans="1:15" ht="18.75" customHeight="1">
      <c r="A62" s="17" t="s">
        <v>75</v>
      </c>
      <c r="B62" s="36">
        <v>181712.57</v>
      </c>
      <c r="C62" s="36">
        <v>189975.34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371687.91000000003</v>
      </c>
      <c r="O62"/>
    </row>
    <row r="63" spans="1:15" ht="18.75" customHeight="1">
      <c r="A63" s="17" t="s">
        <v>76</v>
      </c>
      <c r="B63" s="36">
        <v>766212.42</v>
      </c>
      <c r="C63" s="36">
        <v>458218.15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1224430.57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649148.91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649148.91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92339.59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92339.59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631603.03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631603.03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766979.09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766979.09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662409.71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662409.71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172009.39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172009.39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772869.59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772869.59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536958.17</v>
      </c>
      <c r="K71" s="35">
        <v>0</v>
      </c>
      <c r="L71" s="35">
        <v>0</v>
      </c>
      <c r="M71" s="35">
        <v>0</v>
      </c>
      <c r="N71" s="29">
        <f t="shared" si="23"/>
        <v>536958.17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718645.12</v>
      </c>
      <c r="L72" s="35">
        <v>0</v>
      </c>
      <c r="M72" s="62"/>
      <c r="N72" s="26">
        <f t="shared" si="23"/>
        <v>718645.12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337213.1</v>
      </c>
      <c r="M73" s="35">
        <v>0</v>
      </c>
      <c r="N73" s="29">
        <f t="shared" si="23"/>
        <v>337213.1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187655.48</v>
      </c>
      <c r="N74" s="26">
        <f t="shared" si="23"/>
        <v>187655.48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2.3374821475602796</v>
      </c>
      <c r="C79" s="45">
        <v>2.2929008010300467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2.0385979085419774</v>
      </c>
      <c r="C80" s="45">
        <v>1.924081063664201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1.8682818343798366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2.600618447162396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2.181435821819662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1.7298711480069033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2.034345772107773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1.991174507807196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1.97630327838894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2.2262246851753185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2.1284222931111185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2.5269063492792414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2.475895127060141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2017-09-01T13:46:22Z</dcterms:modified>
  <cp:category/>
  <cp:version/>
  <cp:contentType/>
  <cp:contentStatus/>
</cp:coreProperties>
</file>