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<sst xmlns="http://schemas.openxmlformats.org/spreadsheetml/2006/main" count="134" uniqueCount="134">
  <si>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</si>
  <si>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</si>
  <si>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</si>
  <si>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</si>
  <si>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</si>
  <si>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</si>
  <si>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</si>
  <si>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</si>
  <si>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</si>
  <si>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</si>
  <si>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</si>
  <si>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</si>
  <si>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</si>
  <si>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</si>
  <si>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</si>
  <si>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</si>
  <si>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</si>
  <si>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</si>
  <si>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</si>
  <si>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</si>
  <si>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</si>
  <si>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</si>
  <si>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</si>
  <si>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</si>
  <si>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</si>
  <si>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</si>
  <si>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</si>
  <si>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</si>
  <si>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</si>
  <si>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</si>
  <si>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</si>
  <si>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</si>
  <si>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</si>
  <si>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</si>
  <si>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</si>
  <si>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</si>
  <si>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</si>
  <si>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</si>
  <si>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</si>
  <si>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</si>
  <si>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</si>
  <si>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</si>
  <si>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</si>
  <si>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</si>
  <si>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</si>
  <si>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</si>
  <si>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</si>
  <si>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</si>
  <si>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</si>
  <si>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</si>
  <si>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</si>
  <si>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</si>
  <si>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</si>
  <si>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</si>
  <si>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</si>
  <si>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</si>
  <si>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</si>
  <si>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</si>
  <si>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</si>
  <si>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</si>
  <si>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</si>
  <si>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</si>
  <si>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</si>
  <si>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</si>
  <si>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</si>
  <si>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</si>
  <si>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</si>
  <si>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</si>
  <si>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</si>
  <si>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</si>
  <si>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</si>
  <si>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</si>
  <si>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</si>
  <si>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</si>
  <si>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</si>
  <si>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</si>
  <si>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</si>
  <si>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</si>
  <si>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</si>
  <si>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</si>
  <si>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</si>
  <si>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</si>
  <si>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</si>
  <si>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</si>
  <si>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</si>
  <si>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</si>
  <si>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</si>
  <si>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</si>
  <si>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</si>
  <si>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</si>
  <si>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</si>
  <si>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</si>
  <si>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</si>
  <si>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</si>
  <si>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</si>
  <si>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</si>
  <si>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</si>
  <si>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</si>
  <si>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</si>
  <si>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</si>
  <si>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</si>
  <si>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</si>
  <si>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</si>
  <si>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</si>
  <si>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</si>
  <si>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</si>
  <si>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</si>
  <si>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</si>
  <si>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</si>
  <si>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</si>
  <si>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</si>
  <si>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</si>
  <si>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</si>
  <si>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</si>
  <si>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</si>
  <si>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</si>
  <si>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</si>
  <si>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</si>
  <si>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</si>
  <si>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</si>
  <si>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</si>
  <si>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</si>
  <si>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</si>
  <si>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</si>
  <si>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</si>
  <si>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</si>
  <si>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</si>
  <si>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</si>
  <si>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</si>
  <si>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</si>
  <si>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</si>
  <si>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</si>
  <si>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</si>
  <si>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05/01/17 - VENCIMENTO 19/01/17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</si>
</sst>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481563</v>
      </c>
      <c r="C7" s="9">
        <f t="shared" si="0"/>
        <v>592517</v>
      </c>
      <c r="D7" s="9">
        <f t="shared" si="0"/>
        <v>600699</v>
      </c>
      <c r="E7" s="9">
        <f t="shared" si="0"/>
        <v>417240</v>
      </c>
      <c r="F7" s="9">
        <f t="shared" si="0"/>
        <v>591680</v>
      </c>
      <c r="G7" s="9">
        <f t="shared" si="0"/>
        <v>996228</v>
      </c>
      <c r="H7" s="9">
        <f t="shared" si="0"/>
        <v>422424</v>
      </c>
      <c r="I7" s="9">
        <f t="shared" si="0"/>
        <v>92720</v>
      </c>
      <c r="J7" s="9">
        <f t="shared" si="0"/>
        <v>261915</v>
      </c>
      <c r="K7" s="9">
        <f t="shared" si="0"/>
        <v>4456986</v>
      </c>
      <c r="L7" s="52"/>
    </row>
    <row r="8" spans="1:11" ht="17.25" customHeight="1">
      <c r="A8" s="10" t="s">
        <v>99</v>
      </c>
      <c r="B8" s="11">
        <f>B9+B12+B16</f>
        <v>266564</v>
      </c>
      <c r="C8" s="11">
        <f aca="true" t="shared" si="1" ref="C8:J8">C9+C12+C16</f>
        <v>335720</v>
      </c>
      <c r="D8" s="11">
        <f t="shared" si="1"/>
        <v>320602</v>
      </c>
      <c r="E8" s="11">
        <f t="shared" si="1"/>
        <v>235382</v>
      </c>
      <c r="F8" s="11">
        <f t="shared" si="1"/>
        <v>324690</v>
      </c>
      <c r="G8" s="11">
        <f t="shared" si="1"/>
        <v>541893</v>
      </c>
      <c r="H8" s="11">
        <f t="shared" si="1"/>
        <v>249819</v>
      </c>
      <c r="I8" s="11">
        <f t="shared" si="1"/>
        <v>46710</v>
      </c>
      <c r="J8" s="11">
        <f t="shared" si="1"/>
        <v>141854</v>
      </c>
      <c r="K8" s="11">
        <f>SUM(B8:J8)</f>
        <v>2463234</v>
      </c>
    </row>
    <row r="9" spans="1:11" ht="17.25" customHeight="1">
      <c r="A9" s="15" t="s">
        <v>17</v>
      </c>
      <c r="B9" s="13">
        <f>+B10+B11</f>
        <v>33316</v>
      </c>
      <c r="C9" s="13">
        <f aca="true" t="shared" si="2" ref="C9:J9">+C10+C11</f>
        <v>43435</v>
      </c>
      <c r="D9" s="13">
        <f t="shared" si="2"/>
        <v>39614</v>
      </c>
      <c r="E9" s="13">
        <f t="shared" si="2"/>
        <v>29678</v>
      </c>
      <c r="F9" s="13">
        <f t="shared" si="2"/>
        <v>37743</v>
      </c>
      <c r="G9" s="13">
        <f t="shared" si="2"/>
        <v>45093</v>
      </c>
      <c r="H9" s="13">
        <f t="shared" si="2"/>
        <v>37213</v>
      </c>
      <c r="I9" s="13">
        <f t="shared" si="2"/>
        <v>7014</v>
      </c>
      <c r="J9" s="13">
        <f t="shared" si="2"/>
        <v>15792</v>
      </c>
      <c r="K9" s="11">
        <f>SUM(B9:J9)</f>
        <v>288898</v>
      </c>
    </row>
    <row r="10" spans="1:11" ht="17.25" customHeight="1">
      <c r="A10" s="29" t="s">
        <v>18</v>
      </c>
      <c r="B10" s="13">
        <v>33316</v>
      </c>
      <c r="C10" s="13">
        <v>43435</v>
      </c>
      <c r="D10" s="13">
        <v>39614</v>
      </c>
      <c r="E10" s="13">
        <v>29678</v>
      </c>
      <c r="F10" s="13">
        <v>37743</v>
      </c>
      <c r="G10" s="13">
        <v>45093</v>
      </c>
      <c r="H10" s="13">
        <v>37213</v>
      </c>
      <c r="I10" s="13">
        <v>7014</v>
      </c>
      <c r="J10" s="13">
        <v>15792</v>
      </c>
      <c r="K10" s="11">
        <f>SUM(B10:J10)</f>
        <v>288898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192708</v>
      </c>
      <c r="C12" s="17">
        <f t="shared" si="3"/>
        <v>244140</v>
      </c>
      <c r="D12" s="17">
        <f t="shared" si="3"/>
        <v>233292</v>
      </c>
      <c r="E12" s="17">
        <f t="shared" si="3"/>
        <v>171598</v>
      </c>
      <c r="F12" s="17">
        <f t="shared" si="3"/>
        <v>232558</v>
      </c>
      <c r="G12" s="17">
        <f t="shared" si="3"/>
        <v>395527</v>
      </c>
      <c r="H12" s="17">
        <f t="shared" si="3"/>
        <v>179562</v>
      </c>
      <c r="I12" s="17">
        <f t="shared" si="3"/>
        <v>32187</v>
      </c>
      <c r="J12" s="17">
        <f t="shared" si="3"/>
        <v>104074</v>
      </c>
      <c r="K12" s="11">
        <f aca="true" t="shared" si="4" ref="K12:K27">SUM(B12:J12)</f>
        <v>1785646</v>
      </c>
    </row>
    <row r="13" spans="1:13" ht="17.25" customHeight="1">
      <c r="A13" s="14" t="s">
        <v>20</v>
      </c>
      <c r="B13" s="13">
        <v>93932</v>
      </c>
      <c r="C13" s="13">
        <v>128284</v>
      </c>
      <c r="D13" s="13">
        <v>125668</v>
      </c>
      <c r="E13" s="13">
        <v>89899</v>
      </c>
      <c r="F13" s="13">
        <v>119199</v>
      </c>
      <c r="G13" s="13">
        <v>189415</v>
      </c>
      <c r="H13" s="13">
        <v>86391</v>
      </c>
      <c r="I13" s="13">
        <v>18494</v>
      </c>
      <c r="J13" s="13">
        <v>55272</v>
      </c>
      <c r="K13" s="11">
        <f t="shared" si="4"/>
        <v>906554</v>
      </c>
      <c r="L13" s="52"/>
      <c r="M13" s="53"/>
    </row>
    <row r="14" spans="1:12" ht="17.25" customHeight="1">
      <c r="A14" s="14" t="s">
        <v>21</v>
      </c>
      <c r="B14" s="13">
        <v>96330</v>
      </c>
      <c r="C14" s="13">
        <v>112713</v>
      </c>
      <c r="D14" s="13">
        <v>105318</v>
      </c>
      <c r="E14" s="13">
        <v>79547</v>
      </c>
      <c r="F14" s="13">
        <v>110973</v>
      </c>
      <c r="G14" s="13">
        <v>202210</v>
      </c>
      <c r="H14" s="13">
        <v>90009</v>
      </c>
      <c r="I14" s="13">
        <v>13193</v>
      </c>
      <c r="J14" s="13">
        <v>48027</v>
      </c>
      <c r="K14" s="11">
        <f t="shared" si="4"/>
        <v>858320</v>
      </c>
      <c r="L14" s="52"/>
    </row>
    <row r="15" spans="1:11" ht="17.25" customHeight="1">
      <c r="A15" s="14" t="s">
        <v>22</v>
      </c>
      <c r="B15" s="13">
        <v>2446</v>
      </c>
      <c r="C15" s="13">
        <v>3143</v>
      </c>
      <c r="D15" s="13">
        <v>2306</v>
      </c>
      <c r="E15" s="13">
        <v>2152</v>
      </c>
      <c r="F15" s="13">
        <v>2386</v>
      </c>
      <c r="G15" s="13">
        <v>3902</v>
      </c>
      <c r="H15" s="13">
        <v>3162</v>
      </c>
      <c r="I15" s="13">
        <v>500</v>
      </c>
      <c r="J15" s="13">
        <v>775</v>
      </c>
      <c r="K15" s="11">
        <f t="shared" si="4"/>
        <v>20772</v>
      </c>
    </row>
    <row r="16" spans="1:11" ht="17.25" customHeight="1">
      <c r="A16" s="15" t="s">
        <v>95</v>
      </c>
      <c r="B16" s="13">
        <f>B17+B18+B19</f>
        <v>40540</v>
      </c>
      <c r="C16" s="13">
        <f aca="true" t="shared" si="5" ref="C16:J16">C17+C18+C19</f>
        <v>48145</v>
      </c>
      <c r="D16" s="13">
        <f t="shared" si="5"/>
        <v>47696</v>
      </c>
      <c r="E16" s="13">
        <f t="shared" si="5"/>
        <v>34106</v>
      </c>
      <c r="F16" s="13">
        <f t="shared" si="5"/>
        <v>54389</v>
      </c>
      <c r="G16" s="13">
        <f t="shared" si="5"/>
        <v>101273</v>
      </c>
      <c r="H16" s="13">
        <f t="shared" si="5"/>
        <v>33044</v>
      </c>
      <c r="I16" s="13">
        <f t="shared" si="5"/>
        <v>7509</v>
      </c>
      <c r="J16" s="13">
        <f t="shared" si="5"/>
        <v>21988</v>
      </c>
      <c r="K16" s="11">
        <f t="shared" si="4"/>
        <v>388690</v>
      </c>
    </row>
    <row r="17" spans="1:11" ht="17.25" customHeight="1">
      <c r="A17" s="14" t="s">
        <v>96</v>
      </c>
      <c r="B17" s="13">
        <v>21259</v>
      </c>
      <c r="C17" s="13">
        <v>27862</v>
      </c>
      <c r="D17" s="13">
        <v>25564</v>
      </c>
      <c r="E17" s="13">
        <v>18360</v>
      </c>
      <c r="F17" s="13">
        <v>29625</v>
      </c>
      <c r="G17" s="13">
        <v>51725</v>
      </c>
      <c r="H17" s="13">
        <v>18563</v>
      </c>
      <c r="I17" s="13">
        <v>4577</v>
      </c>
      <c r="J17" s="13">
        <v>11362</v>
      </c>
      <c r="K17" s="11">
        <f t="shared" si="4"/>
        <v>208897</v>
      </c>
    </row>
    <row r="18" spans="1:11" ht="17.25" customHeight="1">
      <c r="A18" s="14" t="s">
        <v>97</v>
      </c>
      <c r="B18" s="13">
        <v>19120</v>
      </c>
      <c r="C18" s="13">
        <v>20033</v>
      </c>
      <c r="D18" s="13">
        <v>22003</v>
      </c>
      <c r="E18" s="13">
        <v>15615</v>
      </c>
      <c r="F18" s="13">
        <v>24577</v>
      </c>
      <c r="G18" s="13">
        <v>49271</v>
      </c>
      <c r="H18" s="13">
        <v>14332</v>
      </c>
      <c r="I18" s="13">
        <v>2911</v>
      </c>
      <c r="J18" s="13">
        <v>10577</v>
      </c>
      <c r="K18" s="11">
        <f t="shared" si="4"/>
        <v>178439</v>
      </c>
    </row>
    <row r="19" spans="1:11" ht="17.25" customHeight="1">
      <c r="A19" s="14" t="s">
        <v>98</v>
      </c>
      <c r="B19" s="13">
        <v>161</v>
      </c>
      <c r="C19" s="13">
        <v>250</v>
      </c>
      <c r="D19" s="13">
        <v>129</v>
      </c>
      <c r="E19" s="13">
        <v>131</v>
      </c>
      <c r="F19" s="13">
        <v>187</v>
      </c>
      <c r="G19" s="13">
        <v>277</v>
      </c>
      <c r="H19" s="13">
        <v>149</v>
      </c>
      <c r="I19" s="13">
        <v>21</v>
      </c>
      <c r="J19" s="13">
        <v>49</v>
      </c>
      <c r="K19" s="11">
        <f t="shared" si="4"/>
        <v>1354</v>
      </c>
    </row>
    <row r="20" spans="1:11" ht="17.25" customHeight="1">
      <c r="A20" s="16" t="s">
        <v>23</v>
      </c>
      <c r="B20" s="11">
        <f>+B21+B22+B23</f>
        <v>145352</v>
      </c>
      <c r="C20" s="11">
        <f aca="true" t="shared" si="6" ref="C20:J20">+C21+C22+C23</f>
        <v>159019</v>
      </c>
      <c r="D20" s="11">
        <f t="shared" si="6"/>
        <v>172730</v>
      </c>
      <c r="E20" s="11">
        <f t="shared" si="6"/>
        <v>113526</v>
      </c>
      <c r="F20" s="11">
        <f t="shared" si="6"/>
        <v>183256</v>
      </c>
      <c r="G20" s="11">
        <f t="shared" si="6"/>
        <v>340461</v>
      </c>
      <c r="H20" s="11">
        <f t="shared" si="6"/>
        <v>115201</v>
      </c>
      <c r="I20" s="11">
        <f t="shared" si="6"/>
        <v>26804</v>
      </c>
      <c r="J20" s="11">
        <f t="shared" si="6"/>
        <v>71786</v>
      </c>
      <c r="K20" s="11">
        <f t="shared" si="4"/>
        <v>1328135</v>
      </c>
    </row>
    <row r="21" spans="1:12" ht="17.25" customHeight="1">
      <c r="A21" s="12" t="s">
        <v>24</v>
      </c>
      <c r="B21" s="13">
        <v>77696</v>
      </c>
      <c r="C21" s="13">
        <v>93903</v>
      </c>
      <c r="D21" s="13">
        <v>102913</v>
      </c>
      <c r="E21" s="13">
        <v>66225</v>
      </c>
      <c r="F21" s="13">
        <v>104257</v>
      </c>
      <c r="G21" s="13">
        <v>176861</v>
      </c>
      <c r="H21" s="13">
        <v>63859</v>
      </c>
      <c r="I21" s="13">
        <v>16785</v>
      </c>
      <c r="J21" s="13">
        <v>41348</v>
      </c>
      <c r="K21" s="11">
        <f t="shared" si="4"/>
        <v>743847</v>
      </c>
      <c r="L21" s="52"/>
    </row>
    <row r="22" spans="1:12" ht="17.25" customHeight="1">
      <c r="A22" s="12" t="s">
        <v>25</v>
      </c>
      <c r="B22" s="13">
        <v>66366</v>
      </c>
      <c r="C22" s="13">
        <v>63586</v>
      </c>
      <c r="D22" s="13">
        <v>68631</v>
      </c>
      <c r="E22" s="13">
        <v>46327</v>
      </c>
      <c r="F22" s="13">
        <v>77746</v>
      </c>
      <c r="G22" s="13">
        <v>161299</v>
      </c>
      <c r="H22" s="13">
        <v>49997</v>
      </c>
      <c r="I22" s="13">
        <v>9782</v>
      </c>
      <c r="J22" s="13">
        <v>30015</v>
      </c>
      <c r="K22" s="11">
        <f t="shared" si="4"/>
        <v>573749</v>
      </c>
      <c r="L22" s="52"/>
    </row>
    <row r="23" spans="1:11" ht="17.25" customHeight="1">
      <c r="A23" s="12" t="s">
        <v>26</v>
      </c>
      <c r="B23" s="13">
        <v>1290</v>
      </c>
      <c r="C23" s="13">
        <v>1530</v>
      </c>
      <c r="D23" s="13">
        <v>1186</v>
      </c>
      <c r="E23" s="13">
        <v>974</v>
      </c>
      <c r="F23" s="13">
        <v>1253</v>
      </c>
      <c r="G23" s="13">
        <v>2301</v>
      </c>
      <c r="H23" s="13">
        <v>1345</v>
      </c>
      <c r="I23" s="13">
        <v>237</v>
      </c>
      <c r="J23" s="13">
        <v>423</v>
      </c>
      <c r="K23" s="11">
        <f t="shared" si="4"/>
        <v>10539</v>
      </c>
    </row>
    <row r="24" spans="1:11" ht="17.25" customHeight="1">
      <c r="A24" s="16" t="s">
        <v>27</v>
      </c>
      <c r="B24" s="13">
        <f>+B25+B26</f>
        <v>69647</v>
      </c>
      <c r="C24" s="13">
        <f aca="true" t="shared" si="7" ref="C24:J24">+C25+C26</f>
        <v>97778</v>
      </c>
      <c r="D24" s="13">
        <f t="shared" si="7"/>
        <v>107367</v>
      </c>
      <c r="E24" s="13">
        <f t="shared" si="7"/>
        <v>68332</v>
      </c>
      <c r="F24" s="13">
        <f t="shared" si="7"/>
        <v>83734</v>
      </c>
      <c r="G24" s="13">
        <f t="shared" si="7"/>
        <v>113874</v>
      </c>
      <c r="H24" s="13">
        <f t="shared" si="7"/>
        <v>53934</v>
      </c>
      <c r="I24" s="13">
        <f t="shared" si="7"/>
        <v>19206</v>
      </c>
      <c r="J24" s="13">
        <f t="shared" si="7"/>
        <v>48275</v>
      </c>
      <c r="K24" s="11">
        <f t="shared" si="4"/>
        <v>662147</v>
      </c>
    </row>
    <row r="25" spans="1:12" ht="17.25" customHeight="1">
      <c r="A25" s="12" t="s">
        <v>131</v>
      </c>
      <c r="B25" s="13">
        <v>61169</v>
      </c>
      <c r="C25" s="13">
        <v>87741</v>
      </c>
      <c r="D25" s="13">
        <v>97330</v>
      </c>
      <c r="E25" s="13">
        <v>61389</v>
      </c>
      <c r="F25" s="13">
        <v>74716</v>
      </c>
      <c r="G25" s="13">
        <v>100405</v>
      </c>
      <c r="H25" s="13">
        <v>47119</v>
      </c>
      <c r="I25" s="13">
        <v>17797</v>
      </c>
      <c r="J25" s="13">
        <v>43916</v>
      </c>
      <c r="K25" s="11">
        <f t="shared" si="4"/>
        <v>591582</v>
      </c>
      <c r="L25" s="52"/>
    </row>
    <row r="26" spans="1:12" ht="17.25" customHeight="1">
      <c r="A26" s="12" t="s">
        <v>132</v>
      </c>
      <c r="B26" s="13">
        <v>8478</v>
      </c>
      <c r="C26" s="13">
        <v>10037</v>
      </c>
      <c r="D26" s="13">
        <v>10037</v>
      </c>
      <c r="E26" s="13">
        <v>6943</v>
      </c>
      <c r="F26" s="13">
        <v>9018</v>
      </c>
      <c r="G26" s="13">
        <v>13469</v>
      </c>
      <c r="H26" s="13">
        <v>6815</v>
      </c>
      <c r="I26" s="13">
        <v>1409</v>
      </c>
      <c r="J26" s="13">
        <v>4359</v>
      </c>
      <c r="K26" s="11">
        <f t="shared" si="4"/>
        <v>70565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3470</v>
      </c>
      <c r="I27" s="11">
        <v>0</v>
      </c>
      <c r="J27" s="11">
        <v>0</v>
      </c>
      <c r="K27" s="11">
        <f t="shared" si="4"/>
        <v>3470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21482.89</v>
      </c>
      <c r="I35" s="19">
        <v>0</v>
      </c>
      <c r="J35" s="19">
        <v>0</v>
      </c>
      <c r="K35" s="23">
        <f>SUM(B35:J35)</f>
        <v>21482.89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1358427.6999999997</v>
      </c>
      <c r="C47" s="22">
        <f aca="true" t="shared" si="12" ref="C47:H47">+C48+C57</f>
        <v>1868188.8499999999</v>
      </c>
      <c r="D47" s="22">
        <f t="shared" si="12"/>
        <v>2131029.58</v>
      </c>
      <c r="E47" s="22">
        <f t="shared" si="12"/>
        <v>1265751.19</v>
      </c>
      <c r="F47" s="22">
        <f t="shared" si="12"/>
        <v>1768809.0700000003</v>
      </c>
      <c r="G47" s="22">
        <f t="shared" si="12"/>
        <v>2509267.16</v>
      </c>
      <c r="H47" s="22">
        <f t="shared" si="12"/>
        <v>1247270.65</v>
      </c>
      <c r="I47" s="22">
        <f>+I48+I57</f>
        <v>469422.25999999995</v>
      </c>
      <c r="J47" s="22">
        <f>+J48+J57</f>
        <v>801363.28</v>
      </c>
      <c r="K47" s="22">
        <f>SUM(B47:J47)</f>
        <v>13419529.74</v>
      </c>
    </row>
    <row r="48" spans="1:11" ht="17.25" customHeight="1">
      <c r="A48" s="16" t="s">
        <v>113</v>
      </c>
      <c r="B48" s="23">
        <f>SUM(B49:B56)</f>
        <v>1339754.8199999998</v>
      </c>
      <c r="C48" s="23">
        <f aca="true" t="shared" si="13" ref="C48:J48">SUM(C49:C56)</f>
        <v>1844706.0399999998</v>
      </c>
      <c r="D48" s="23">
        <f t="shared" si="13"/>
        <v>2105588.48</v>
      </c>
      <c r="E48" s="23">
        <f t="shared" si="13"/>
        <v>1243365.66</v>
      </c>
      <c r="F48" s="23">
        <f t="shared" si="13"/>
        <v>1745353.2300000002</v>
      </c>
      <c r="G48" s="23">
        <f t="shared" si="13"/>
        <v>2479669.48</v>
      </c>
      <c r="H48" s="23">
        <f t="shared" si="13"/>
        <v>1227205.42</v>
      </c>
      <c r="I48" s="23">
        <f t="shared" si="13"/>
        <v>469422.25999999995</v>
      </c>
      <c r="J48" s="23">
        <f t="shared" si="13"/>
        <v>787359.64</v>
      </c>
      <c r="K48" s="23">
        <f aca="true" t="shared" si="14" ref="K48:K57">SUM(B48:J48)</f>
        <v>13242425.030000001</v>
      </c>
    </row>
    <row r="49" spans="1:11" ht="17.25" customHeight="1">
      <c r="A49" s="34" t="s">
        <v>44</v>
      </c>
      <c r="B49" s="23">
        <f aca="true" t="shared" si="15" ref="B49:H49">ROUND(B30*B7,2)</f>
        <v>1337974.64</v>
      </c>
      <c r="C49" s="23">
        <f t="shared" si="15"/>
        <v>1837750.73</v>
      </c>
      <c r="D49" s="23">
        <f t="shared" si="15"/>
        <v>2102206.22</v>
      </c>
      <c r="E49" s="23">
        <f t="shared" si="15"/>
        <v>1241831.41</v>
      </c>
      <c r="F49" s="23">
        <f t="shared" si="15"/>
        <v>1742852.61</v>
      </c>
      <c r="G49" s="23">
        <f t="shared" si="15"/>
        <v>2476124.69</v>
      </c>
      <c r="H49" s="23">
        <f t="shared" si="15"/>
        <v>1203950.64</v>
      </c>
      <c r="I49" s="23">
        <f>ROUND(I30*I7,2)</f>
        <v>468356.54</v>
      </c>
      <c r="J49" s="23">
        <f>ROUND(J30*J7,2)</f>
        <v>785142.6</v>
      </c>
      <c r="K49" s="23">
        <f t="shared" si="14"/>
        <v>13196190.08</v>
      </c>
    </row>
    <row r="50" spans="1:11" ht="17.25" customHeight="1">
      <c r="A50" s="34" t="s">
        <v>45</v>
      </c>
      <c r="B50" s="19">
        <v>0</v>
      </c>
      <c r="C50" s="23">
        <f>ROUND(C31*C7,2)</f>
        <v>4084.92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4084.92</v>
      </c>
    </row>
    <row r="51" spans="1:11" ht="17.25" customHeight="1">
      <c r="A51" s="66" t="s">
        <v>106</v>
      </c>
      <c r="B51" s="67">
        <f aca="true" t="shared" si="16" ref="B51:H51">ROUND(B32*B7,2)</f>
        <v>-2311.5</v>
      </c>
      <c r="C51" s="67">
        <f t="shared" si="16"/>
        <v>-2903.33</v>
      </c>
      <c r="D51" s="67">
        <f t="shared" si="16"/>
        <v>-3003.5</v>
      </c>
      <c r="E51" s="67">
        <f t="shared" si="16"/>
        <v>-1911.15</v>
      </c>
      <c r="F51" s="67">
        <f t="shared" si="16"/>
        <v>-2780.9</v>
      </c>
      <c r="G51" s="67">
        <f t="shared" si="16"/>
        <v>-3885.29</v>
      </c>
      <c r="H51" s="67">
        <f t="shared" si="16"/>
        <v>-1943.15</v>
      </c>
      <c r="I51" s="19">
        <v>0</v>
      </c>
      <c r="J51" s="19">
        <v>0</v>
      </c>
      <c r="K51" s="67">
        <f>SUM(B51:J51)</f>
        <v>-18738.82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21482.89</v>
      </c>
      <c r="I53" s="31">
        <f>+I35</f>
        <v>0</v>
      </c>
      <c r="J53" s="31">
        <f>+J35</f>
        <v>0</v>
      </c>
      <c r="K53" s="23">
        <f t="shared" si="14"/>
        <v>21482.89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-208053.49000000002</v>
      </c>
      <c r="C61" s="35">
        <f t="shared" si="17"/>
        <v>-190693.18</v>
      </c>
      <c r="D61" s="35">
        <f t="shared" si="17"/>
        <v>-198524.43000000002</v>
      </c>
      <c r="E61" s="35">
        <f t="shared" si="17"/>
        <v>-249462.68</v>
      </c>
      <c r="F61" s="35">
        <f t="shared" si="17"/>
        <v>-252390.39</v>
      </c>
      <c r="G61" s="35">
        <f t="shared" si="17"/>
        <v>-265098.51</v>
      </c>
      <c r="H61" s="35">
        <f t="shared" si="17"/>
        <v>-155728.44999999998</v>
      </c>
      <c r="I61" s="35">
        <f t="shared" si="17"/>
        <v>-93962.49</v>
      </c>
      <c r="J61" s="35">
        <f t="shared" si="17"/>
        <v>-62387.22</v>
      </c>
      <c r="K61" s="35">
        <f>SUM(B61:J61)</f>
        <v>-1676300.8399999999</v>
      </c>
    </row>
    <row r="62" spans="1:11" ht="18.75" customHeight="1">
      <c r="A62" s="16" t="s">
        <v>75</v>
      </c>
      <c r="B62" s="35">
        <f aca="true" t="shared" si="18" ref="B62:J62">B63+B64+B65+B66+B67+B68</f>
        <v>-193542.54</v>
      </c>
      <c r="C62" s="35">
        <f t="shared" si="18"/>
        <v>-169551.31</v>
      </c>
      <c r="D62" s="35">
        <f t="shared" si="18"/>
        <v>-176536.83000000002</v>
      </c>
      <c r="E62" s="35">
        <f t="shared" si="18"/>
        <v>-235497.91999999998</v>
      </c>
      <c r="F62" s="35">
        <f t="shared" si="18"/>
        <v>-232819.26</v>
      </c>
      <c r="G62" s="35">
        <f t="shared" si="18"/>
        <v>-235349.13999999998</v>
      </c>
      <c r="H62" s="35">
        <f t="shared" si="18"/>
        <v>-141409.4</v>
      </c>
      <c r="I62" s="35">
        <f t="shared" si="18"/>
        <v>-26653.2</v>
      </c>
      <c r="J62" s="35">
        <f t="shared" si="18"/>
        <v>-60009.6</v>
      </c>
      <c r="K62" s="35">
        <f aca="true" t="shared" si="19" ref="K62:K91">SUM(B62:J62)</f>
        <v>-1471369.1999999997</v>
      </c>
    </row>
    <row r="63" spans="1:11" ht="18.75" customHeight="1">
      <c r="A63" s="12" t="s">
        <v>76</v>
      </c>
      <c r="B63" s="35">
        <f>-ROUND(B9*$D$3,2)</f>
        <v>-126600.8</v>
      </c>
      <c r="C63" s="35">
        <f aca="true" t="shared" si="20" ref="C63:J63">-ROUND(C9*$D$3,2)</f>
        <v>-165053</v>
      </c>
      <c r="D63" s="35">
        <f t="shared" si="20"/>
        <v>-150533.2</v>
      </c>
      <c r="E63" s="35">
        <f t="shared" si="20"/>
        <v>-112776.4</v>
      </c>
      <c r="F63" s="35">
        <f t="shared" si="20"/>
        <v>-143423.4</v>
      </c>
      <c r="G63" s="35">
        <f t="shared" si="20"/>
        <v>-171353.4</v>
      </c>
      <c r="H63" s="35">
        <f t="shared" si="20"/>
        <v>-141409.4</v>
      </c>
      <c r="I63" s="35">
        <f t="shared" si="20"/>
        <v>-26653.2</v>
      </c>
      <c r="J63" s="35">
        <f t="shared" si="20"/>
        <v>-60009.6</v>
      </c>
      <c r="K63" s="35">
        <f t="shared" si="19"/>
        <v>-1097812.4000000001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-889.2</v>
      </c>
      <c r="C65" s="35">
        <v>-467.4</v>
      </c>
      <c r="D65" s="35">
        <v>-209</v>
      </c>
      <c r="E65" s="35">
        <v>-847.4</v>
      </c>
      <c r="F65" s="35">
        <v>-372.4</v>
      </c>
      <c r="G65" s="35">
        <v>-250.8</v>
      </c>
      <c r="H65" s="19">
        <v>0</v>
      </c>
      <c r="I65" s="19">
        <v>0</v>
      </c>
      <c r="J65" s="19">
        <v>0</v>
      </c>
      <c r="K65" s="35">
        <f t="shared" si="19"/>
        <v>-3036.2000000000003</v>
      </c>
    </row>
    <row r="66" spans="1:11" ht="18.75" customHeight="1">
      <c r="A66" s="12" t="s">
        <v>107</v>
      </c>
      <c r="B66" s="35">
        <v>-3724</v>
      </c>
      <c r="C66" s="35">
        <v>-1516.2</v>
      </c>
      <c r="D66" s="35">
        <v>-1463</v>
      </c>
      <c r="E66" s="35">
        <v>-1827.8</v>
      </c>
      <c r="F66" s="35">
        <v>-532</v>
      </c>
      <c r="G66" s="35">
        <v>-1170.4</v>
      </c>
      <c r="H66" s="19">
        <v>0</v>
      </c>
      <c r="I66" s="19">
        <v>0</v>
      </c>
      <c r="J66" s="19">
        <v>0</v>
      </c>
      <c r="K66" s="35">
        <f t="shared" si="19"/>
        <v>-10233.4</v>
      </c>
    </row>
    <row r="67" spans="1:11" ht="18.75" customHeight="1">
      <c r="A67" s="12" t="s">
        <v>53</v>
      </c>
      <c r="B67" s="35">
        <v>-62328.54</v>
      </c>
      <c r="C67" s="35">
        <v>-2514.71</v>
      </c>
      <c r="D67" s="35">
        <v>-24331.63</v>
      </c>
      <c r="E67" s="35">
        <v>-120046.32</v>
      </c>
      <c r="F67" s="35">
        <v>-88491.46</v>
      </c>
      <c r="G67" s="35">
        <v>-62574.54</v>
      </c>
      <c r="H67" s="19">
        <v>0</v>
      </c>
      <c r="I67" s="19">
        <v>0</v>
      </c>
      <c r="J67" s="19">
        <v>0</v>
      </c>
      <c r="K67" s="35">
        <f t="shared" si="19"/>
        <v>-360287.2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-2377.620000000001</v>
      </c>
      <c r="K69" s="67">
        <f t="shared" si="19"/>
        <v>-204931.64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67">
        <v>8000</v>
      </c>
      <c r="K84" s="67">
        <f t="shared" si="19"/>
        <v>6500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1150374.2099999997</v>
      </c>
      <c r="C104" s="24">
        <f t="shared" si="22"/>
        <v>1677495.6699999997</v>
      </c>
      <c r="D104" s="24">
        <f t="shared" si="22"/>
        <v>1932505.15</v>
      </c>
      <c r="E104" s="24">
        <f t="shared" si="22"/>
        <v>1016288.51</v>
      </c>
      <c r="F104" s="24">
        <f t="shared" si="22"/>
        <v>1516418.6800000004</v>
      </c>
      <c r="G104" s="24">
        <f t="shared" si="22"/>
        <v>2244168.65</v>
      </c>
      <c r="H104" s="24">
        <f t="shared" si="22"/>
        <v>1091542.2</v>
      </c>
      <c r="I104" s="24">
        <f>+I105+I106</f>
        <v>375459.7699999999</v>
      </c>
      <c r="J104" s="24">
        <f>+J105+J106</f>
        <v>738976.06</v>
      </c>
      <c r="K104" s="48">
        <f>SUM(B104:J104)</f>
        <v>11743228.899999999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1131701.3299999998</v>
      </c>
      <c r="C105" s="24">
        <f t="shared" si="23"/>
        <v>1654012.8599999996</v>
      </c>
      <c r="D105" s="24">
        <f t="shared" si="23"/>
        <v>1907064.0499999998</v>
      </c>
      <c r="E105" s="24">
        <f t="shared" si="23"/>
        <v>993902.98</v>
      </c>
      <c r="F105" s="24">
        <f t="shared" si="23"/>
        <v>1492962.8400000003</v>
      </c>
      <c r="G105" s="24">
        <f t="shared" si="23"/>
        <v>2214570.9699999997</v>
      </c>
      <c r="H105" s="24">
        <f t="shared" si="23"/>
        <v>1071476.97</v>
      </c>
      <c r="I105" s="24">
        <f t="shared" si="23"/>
        <v>375459.7699999999</v>
      </c>
      <c r="J105" s="24">
        <f t="shared" si="23"/>
        <v>724972.42</v>
      </c>
      <c r="K105" s="48">
        <f>SUM(B105:J105)</f>
        <v>11566124.189999998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11743228.909999998</v>
      </c>
      <c r="L112" s="54"/>
    </row>
    <row r="113" spans="1:11" ht="18.75" customHeight="1">
      <c r="A113" s="26" t="s">
        <v>71</v>
      </c>
      <c r="B113" s="27">
        <v>145704.6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145704.6</v>
      </c>
    </row>
    <row r="114" spans="1:11" ht="18.75" customHeight="1">
      <c r="A114" s="26" t="s">
        <v>72</v>
      </c>
      <c r="B114" s="27">
        <v>1004669.61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1004669.61</v>
      </c>
    </row>
    <row r="115" spans="1:11" ht="18.75" customHeight="1">
      <c r="A115" s="26" t="s">
        <v>73</v>
      </c>
      <c r="B115" s="40">
        <v>0</v>
      </c>
      <c r="C115" s="27">
        <f>+C104</f>
        <v>1677495.6699999997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1677495.6699999997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1932505.15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1932505.15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1016288.51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1016288.51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294775.96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294775.96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544967.45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544967.45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77101.39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77101.39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599573.88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599573.88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668581.99</v>
      </c>
      <c r="H122" s="40">
        <v>0</v>
      </c>
      <c r="I122" s="40">
        <v>0</v>
      </c>
      <c r="J122" s="40">
        <v>0</v>
      </c>
      <c r="K122" s="41">
        <f t="shared" si="25"/>
        <v>668581.99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53571.48</v>
      </c>
      <c r="H123" s="40">
        <v>0</v>
      </c>
      <c r="I123" s="40">
        <v>0</v>
      </c>
      <c r="J123" s="40">
        <v>0</v>
      </c>
      <c r="K123" s="41">
        <f t="shared" si="25"/>
        <v>53571.48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327911.98</v>
      </c>
      <c r="H124" s="40">
        <v>0</v>
      </c>
      <c r="I124" s="40">
        <v>0</v>
      </c>
      <c r="J124" s="40">
        <v>0</v>
      </c>
      <c r="K124" s="41">
        <f t="shared" si="25"/>
        <v>327911.98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311151.35</v>
      </c>
      <c r="H125" s="40">
        <v>0</v>
      </c>
      <c r="I125" s="40">
        <v>0</v>
      </c>
      <c r="J125" s="40">
        <v>0</v>
      </c>
      <c r="K125" s="41">
        <f t="shared" si="25"/>
        <v>311151.35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882951.86</v>
      </c>
      <c r="H126" s="40">
        <v>0</v>
      </c>
      <c r="I126" s="40">
        <v>0</v>
      </c>
      <c r="J126" s="40">
        <v>0</v>
      </c>
      <c r="K126" s="41">
        <f t="shared" si="25"/>
        <v>882951.86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388749.95</v>
      </c>
      <c r="I127" s="40">
        <v>0</v>
      </c>
      <c r="J127" s="40">
        <v>0</v>
      </c>
      <c r="K127" s="41">
        <f t="shared" si="25"/>
        <v>388749.95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702792.25</v>
      </c>
      <c r="I128" s="40">
        <v>0</v>
      </c>
      <c r="J128" s="40">
        <v>0</v>
      </c>
      <c r="K128" s="41">
        <f t="shared" si="25"/>
        <v>702792.25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375459.77</v>
      </c>
      <c r="J129" s="40">
        <v>0</v>
      </c>
      <c r="K129" s="41">
        <f t="shared" si="25"/>
        <v>375459.77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738976.06</v>
      </c>
      <c r="K130" s="44">
        <f t="shared" si="25"/>
        <v>738976.06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2017-01-18T18:24:40Z</dcterms:modified>
  <cp:category/>
  <cp:version/>
  <cp:contentType/>
  <cp:contentStatus/>
</cp:coreProperties>
</file>