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<sst xmlns="http://schemas.openxmlformats.org/spreadsheetml/2006/main" count="105" uniqueCount="103">
  <si>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</si>
  <si>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</si>
  <si>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</si>
  <si>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</si>
  <si>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</si>
  <si>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</si>
  <si>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</si>
  <si>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</si>
  <si>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</si>
  <si>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</si>
  <si>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</si>
  <si>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</si>
  <si>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</si>
  <si>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</si>
  <si>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</si>
  <si>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</si>
  <si>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</si>
  <si>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</si>
  <si>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</si>
  <si>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</si>
  <si>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</si>
  <si>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</si>
  <si>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</si>
  <si>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</si>
  <si>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</si>
  <si>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</si>
  <si>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</si>
  <si>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</si>
  <si>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</si>
  <si>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</si>
  <si>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</si>
  <si>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</si>
  <si>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</si>
  <si>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</si>
  <si>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</si>
  <si>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</si>
  <si>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</si>
  <si>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</si>
  <si>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</si>
  <si>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</si>
  <si>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</si>
  <si>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</si>
  <si>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</si>
  <si>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</si>
  <si>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</si>
  <si>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</si>
  <si>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</si>
  <si>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</si>
  <si>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</si>
  <si>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</si>
  <si>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</si>
  <si>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</si>
  <si>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</si>
  <si>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</si>
  <si>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</si>
  <si>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</si>
  <si>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</si>
  <si>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</si>
  <si>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</si>
  <si>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</si>
  <si>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</si>
  <si>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</si>
  <si>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</si>
  <si>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</si>
  <si>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</si>
  <si>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</si>
  <si>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</si>
  <si>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</si>
  <si>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</si>
  <si>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</si>
  <si>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</si>
  <si>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</si>
  <si>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</si>
  <si>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</si>
  <si>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</si>
  <si>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</si>
  <si>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</si>
  <si>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</si>
  <si>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</si>
  <si>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</si>
  <si>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</si>
  <si>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</si>
  <si>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</si>
  <si>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</si>
  <si>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</si>
  <si>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</si>
  <si>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</si>
  <si>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</si>
  <si>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</si>
  <si>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</si>
  <si>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</si>
  <si>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</si>
  <si>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</si>
  <si>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</si>
  <si>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</si>
  <si>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</si>
  <si>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</si>
  <si>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</si>
  <si>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</si>
  <si>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</si>
  <si>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</si>
  <si>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</si>
  <si>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03/01/17 - VENCIMENTO 17/01/17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</si>
</sst>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384262</v>
      </c>
      <c r="C7" s="10">
        <f>C8+C20+C24</f>
        <v>267365</v>
      </c>
      <c r="D7" s="10">
        <f>D8+D20+D24</f>
        <v>305696</v>
      </c>
      <c r="E7" s="10">
        <f>E8+E20+E24</f>
        <v>42679</v>
      </c>
      <c r="F7" s="10">
        <f aca="true" t="shared" si="0" ref="F7:M7">F8+F20+F24</f>
        <v>249483</v>
      </c>
      <c r="G7" s="10">
        <f t="shared" si="0"/>
        <v>388544</v>
      </c>
      <c r="H7" s="10">
        <f t="shared" si="0"/>
        <v>353198</v>
      </c>
      <c r="I7" s="10">
        <f t="shared" si="0"/>
        <v>337518</v>
      </c>
      <c r="J7" s="10">
        <f t="shared" si="0"/>
        <v>234948</v>
      </c>
      <c r="K7" s="10">
        <f t="shared" si="0"/>
        <v>296275</v>
      </c>
      <c r="L7" s="10">
        <f t="shared" si="0"/>
        <v>110561</v>
      </c>
      <c r="M7" s="10">
        <f t="shared" si="0"/>
        <v>71842</v>
      </c>
      <c r="N7" s="10">
        <f>+N8+N20+N24</f>
        <v>3042371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200528</v>
      </c>
      <c r="C8" s="12">
        <f>+C9+C12+C16</f>
        <v>147258</v>
      </c>
      <c r="D8" s="12">
        <f>+D9+D12+D16</f>
        <v>180619</v>
      </c>
      <c r="E8" s="12">
        <f>+E9+E12+E16</f>
        <v>22733</v>
      </c>
      <c r="F8" s="12">
        <f aca="true" t="shared" si="1" ref="F8:M8">+F9+F12+F16</f>
        <v>137537</v>
      </c>
      <c r="G8" s="12">
        <f t="shared" si="1"/>
        <v>219987</v>
      </c>
      <c r="H8" s="12">
        <f t="shared" si="1"/>
        <v>189255</v>
      </c>
      <c r="I8" s="12">
        <f t="shared" si="1"/>
        <v>188261</v>
      </c>
      <c r="J8" s="12">
        <f t="shared" si="1"/>
        <v>130871</v>
      </c>
      <c r="K8" s="12">
        <f t="shared" si="1"/>
        <v>157418</v>
      </c>
      <c r="L8" s="12">
        <f t="shared" si="1"/>
        <v>64196</v>
      </c>
      <c r="M8" s="12">
        <f t="shared" si="1"/>
        <v>43735</v>
      </c>
      <c r="N8" s="12">
        <f>SUM(B8:M8)</f>
        <v>1682398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20152</v>
      </c>
      <c r="C9" s="14">
        <v>18218</v>
      </c>
      <c r="D9" s="14">
        <v>15405</v>
      </c>
      <c r="E9" s="14">
        <v>1451</v>
      </c>
      <c r="F9" s="14">
        <v>12364</v>
      </c>
      <c r="G9" s="14">
        <v>22385</v>
      </c>
      <c r="H9" s="14">
        <v>24397</v>
      </c>
      <c r="I9" s="14">
        <v>14017</v>
      </c>
      <c r="J9" s="14">
        <v>17520</v>
      </c>
      <c r="K9" s="14">
        <v>15003</v>
      </c>
      <c r="L9" s="14">
        <v>7969</v>
      </c>
      <c r="M9" s="14">
        <v>5427</v>
      </c>
      <c r="N9" s="12">
        <f aca="true" t="shared" si="2" ref="N9:N19">SUM(B9:M9)</f>
        <v>174308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20152</v>
      </c>
      <c r="C10" s="14">
        <f>+C9-C11</f>
        <v>18218</v>
      </c>
      <c r="D10" s="14">
        <f>+D9-D11</f>
        <v>15405</v>
      </c>
      <c r="E10" s="14">
        <f>+E9-E11</f>
        <v>1451</v>
      </c>
      <c r="F10" s="14">
        <f aca="true" t="shared" si="3" ref="F10:M10">+F9-F11</f>
        <v>12364</v>
      </c>
      <c r="G10" s="14">
        <f t="shared" si="3"/>
        <v>22385</v>
      </c>
      <c r="H10" s="14">
        <f t="shared" si="3"/>
        <v>24397</v>
      </c>
      <c r="I10" s="14">
        <f t="shared" si="3"/>
        <v>14017</v>
      </c>
      <c r="J10" s="14">
        <f t="shared" si="3"/>
        <v>17520</v>
      </c>
      <c r="K10" s="14">
        <f t="shared" si="3"/>
        <v>15003</v>
      </c>
      <c r="L10" s="14">
        <f t="shared" si="3"/>
        <v>7969</v>
      </c>
      <c r="M10" s="14">
        <f t="shared" si="3"/>
        <v>5427</v>
      </c>
      <c r="N10" s="12">
        <f t="shared" si="2"/>
        <v>174308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148604</v>
      </c>
      <c r="C12" s="14">
        <f>C13+C14+C15</f>
        <v>108904</v>
      </c>
      <c r="D12" s="14">
        <f>D13+D14+D15</f>
        <v>139770</v>
      </c>
      <c r="E12" s="14">
        <f>E13+E14+E15</f>
        <v>18195</v>
      </c>
      <c r="F12" s="14">
        <f aca="true" t="shared" si="4" ref="F12:M12">F13+F14+F15</f>
        <v>105107</v>
      </c>
      <c r="G12" s="14">
        <f t="shared" si="4"/>
        <v>166197</v>
      </c>
      <c r="H12" s="14">
        <f t="shared" si="4"/>
        <v>137817</v>
      </c>
      <c r="I12" s="14">
        <f t="shared" si="4"/>
        <v>144498</v>
      </c>
      <c r="J12" s="14">
        <f t="shared" si="4"/>
        <v>93665</v>
      </c>
      <c r="K12" s="14">
        <f t="shared" si="4"/>
        <v>113995</v>
      </c>
      <c r="L12" s="14">
        <f t="shared" si="4"/>
        <v>47271</v>
      </c>
      <c r="M12" s="14">
        <f t="shared" si="4"/>
        <v>32910</v>
      </c>
      <c r="N12" s="12">
        <f t="shared" si="2"/>
        <v>1256933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73297</v>
      </c>
      <c r="C13" s="14">
        <v>55012</v>
      </c>
      <c r="D13" s="14">
        <v>67088</v>
      </c>
      <c r="E13" s="14">
        <v>9039</v>
      </c>
      <c r="F13" s="14">
        <v>50728</v>
      </c>
      <c r="G13" s="14">
        <v>81614</v>
      </c>
      <c r="H13" s="14">
        <v>71062</v>
      </c>
      <c r="I13" s="14">
        <v>73384</v>
      </c>
      <c r="J13" s="14">
        <v>45958</v>
      </c>
      <c r="K13" s="14">
        <v>55923</v>
      </c>
      <c r="L13" s="14">
        <v>22752</v>
      </c>
      <c r="M13" s="14">
        <v>15226</v>
      </c>
      <c r="N13" s="12">
        <f t="shared" si="2"/>
        <v>621083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74141</v>
      </c>
      <c r="C14" s="14">
        <v>52594</v>
      </c>
      <c r="D14" s="14">
        <v>71810</v>
      </c>
      <c r="E14" s="14">
        <v>8969</v>
      </c>
      <c r="F14" s="14">
        <v>53341</v>
      </c>
      <c r="G14" s="14">
        <v>82566</v>
      </c>
      <c r="H14" s="14">
        <v>65416</v>
      </c>
      <c r="I14" s="14">
        <v>70279</v>
      </c>
      <c r="J14" s="14">
        <v>46770</v>
      </c>
      <c r="K14" s="14">
        <v>57183</v>
      </c>
      <c r="L14" s="14">
        <v>24055</v>
      </c>
      <c r="M14" s="14">
        <v>17438</v>
      </c>
      <c r="N14" s="12">
        <f t="shared" si="2"/>
        <v>624562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1166</v>
      </c>
      <c r="C15" s="14">
        <v>1298</v>
      </c>
      <c r="D15" s="14">
        <v>872</v>
      </c>
      <c r="E15" s="14">
        <v>187</v>
      </c>
      <c r="F15" s="14">
        <v>1038</v>
      </c>
      <c r="G15" s="14">
        <v>2017</v>
      </c>
      <c r="H15" s="14">
        <v>1339</v>
      </c>
      <c r="I15" s="14">
        <v>835</v>
      </c>
      <c r="J15" s="14">
        <v>937</v>
      </c>
      <c r="K15" s="14">
        <v>889</v>
      </c>
      <c r="L15" s="14">
        <v>464</v>
      </c>
      <c r="M15" s="14">
        <v>246</v>
      </c>
      <c r="N15" s="12">
        <f t="shared" si="2"/>
        <v>11288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31772</v>
      </c>
      <c r="C16" s="14">
        <f>C17+C18+C19</f>
        <v>20136</v>
      </c>
      <c r="D16" s="14">
        <f>D17+D18+D19</f>
        <v>25444</v>
      </c>
      <c r="E16" s="14">
        <f>E17+E18+E19</f>
        <v>3087</v>
      </c>
      <c r="F16" s="14">
        <f aca="true" t="shared" si="5" ref="F16:M16">F17+F18+F19</f>
        <v>20066</v>
      </c>
      <c r="G16" s="14">
        <f t="shared" si="5"/>
        <v>31405</v>
      </c>
      <c r="H16" s="14">
        <f t="shared" si="5"/>
        <v>27041</v>
      </c>
      <c r="I16" s="14">
        <f t="shared" si="5"/>
        <v>29746</v>
      </c>
      <c r="J16" s="14">
        <f t="shared" si="5"/>
        <v>19686</v>
      </c>
      <c r="K16" s="14">
        <f t="shared" si="5"/>
        <v>28420</v>
      </c>
      <c r="L16" s="14">
        <f t="shared" si="5"/>
        <v>8956</v>
      </c>
      <c r="M16" s="14">
        <f t="shared" si="5"/>
        <v>5398</v>
      </c>
      <c r="N16" s="12">
        <f t="shared" si="2"/>
        <v>251157</v>
      </c>
    </row>
    <row r="17" spans="1:25" ht="18.75" customHeight="1">
      <c r="A17" s="15" t="s">
        <v>16</v>
      </c>
      <c r="B17" s="14">
        <v>15769</v>
      </c>
      <c r="C17" s="14">
        <v>10648</v>
      </c>
      <c r="D17" s="14">
        <v>11055</v>
      </c>
      <c r="E17" s="14">
        <v>1501</v>
      </c>
      <c r="F17" s="14">
        <v>9447</v>
      </c>
      <c r="G17" s="14">
        <v>15743</v>
      </c>
      <c r="H17" s="14">
        <v>13813</v>
      </c>
      <c r="I17" s="14">
        <v>15316</v>
      </c>
      <c r="J17" s="14">
        <v>9649</v>
      </c>
      <c r="K17" s="14">
        <v>14290</v>
      </c>
      <c r="L17" s="14">
        <v>4529</v>
      </c>
      <c r="M17" s="14">
        <v>2539</v>
      </c>
      <c r="N17" s="12">
        <f t="shared" si="2"/>
        <v>124299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15852</v>
      </c>
      <c r="C18" s="14">
        <v>9370</v>
      </c>
      <c r="D18" s="14">
        <v>14295</v>
      </c>
      <c r="E18" s="14">
        <v>1575</v>
      </c>
      <c r="F18" s="14">
        <v>10497</v>
      </c>
      <c r="G18" s="14">
        <v>15435</v>
      </c>
      <c r="H18" s="14">
        <v>13099</v>
      </c>
      <c r="I18" s="14">
        <v>14332</v>
      </c>
      <c r="J18" s="14">
        <v>9950</v>
      </c>
      <c r="K18" s="14">
        <v>14078</v>
      </c>
      <c r="L18" s="14">
        <v>4392</v>
      </c>
      <c r="M18" s="14">
        <v>2849</v>
      </c>
      <c r="N18" s="12">
        <f t="shared" si="2"/>
        <v>125724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151</v>
      </c>
      <c r="C19" s="14">
        <v>118</v>
      </c>
      <c r="D19" s="14">
        <v>94</v>
      </c>
      <c r="E19" s="14">
        <v>11</v>
      </c>
      <c r="F19" s="14">
        <v>122</v>
      </c>
      <c r="G19" s="14">
        <v>227</v>
      </c>
      <c r="H19" s="14">
        <v>129</v>
      </c>
      <c r="I19" s="14">
        <v>98</v>
      </c>
      <c r="J19" s="14">
        <v>87</v>
      </c>
      <c r="K19" s="14">
        <v>52</v>
      </c>
      <c r="L19" s="14">
        <v>35</v>
      </c>
      <c r="M19" s="14">
        <v>10</v>
      </c>
      <c r="N19" s="12">
        <f t="shared" si="2"/>
        <v>1134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112773</v>
      </c>
      <c r="C20" s="18">
        <f>C21+C22+C23</f>
        <v>65813</v>
      </c>
      <c r="D20" s="18">
        <f>D21+D22+D23</f>
        <v>66985</v>
      </c>
      <c r="E20" s="18">
        <f>E21+E22+E23</f>
        <v>9604</v>
      </c>
      <c r="F20" s="18">
        <f aca="true" t="shared" si="6" ref="F20:M20">F21+F22+F23</f>
        <v>57028</v>
      </c>
      <c r="G20" s="18">
        <f t="shared" si="6"/>
        <v>87532</v>
      </c>
      <c r="H20" s="18">
        <f t="shared" si="6"/>
        <v>91388</v>
      </c>
      <c r="I20" s="18">
        <f t="shared" si="6"/>
        <v>92256</v>
      </c>
      <c r="J20" s="18">
        <f t="shared" si="6"/>
        <v>59193</v>
      </c>
      <c r="K20" s="18">
        <f t="shared" si="6"/>
        <v>91443</v>
      </c>
      <c r="L20" s="18">
        <f t="shared" si="6"/>
        <v>31986</v>
      </c>
      <c r="M20" s="18">
        <f t="shared" si="6"/>
        <v>19874</v>
      </c>
      <c r="N20" s="12">
        <f aca="true" t="shared" si="7" ref="N20:N26">SUM(B20:M20)</f>
        <v>785875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59797</v>
      </c>
      <c r="C21" s="14">
        <v>37653</v>
      </c>
      <c r="D21" s="14">
        <v>35913</v>
      </c>
      <c r="E21" s="14">
        <v>5316</v>
      </c>
      <c r="F21" s="14">
        <v>30433</v>
      </c>
      <c r="G21" s="14">
        <v>48036</v>
      </c>
      <c r="H21" s="14">
        <v>52283</v>
      </c>
      <c r="I21" s="14">
        <v>51374</v>
      </c>
      <c r="J21" s="14">
        <v>32141</v>
      </c>
      <c r="K21" s="14">
        <v>48258</v>
      </c>
      <c r="L21" s="14">
        <v>17117</v>
      </c>
      <c r="M21" s="14">
        <v>10036</v>
      </c>
      <c r="N21" s="12">
        <f t="shared" si="7"/>
        <v>428357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52266</v>
      </c>
      <c r="C22" s="14">
        <v>27591</v>
      </c>
      <c r="D22" s="14">
        <v>30744</v>
      </c>
      <c r="E22" s="14">
        <v>4204</v>
      </c>
      <c r="F22" s="14">
        <v>26151</v>
      </c>
      <c r="G22" s="14">
        <v>38673</v>
      </c>
      <c r="H22" s="14">
        <v>38469</v>
      </c>
      <c r="I22" s="14">
        <v>40426</v>
      </c>
      <c r="J22" s="14">
        <v>26634</v>
      </c>
      <c r="K22" s="14">
        <v>42572</v>
      </c>
      <c r="L22" s="14">
        <v>14617</v>
      </c>
      <c r="M22" s="14">
        <v>9717</v>
      </c>
      <c r="N22" s="12">
        <f t="shared" si="7"/>
        <v>352064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710</v>
      </c>
      <c r="C23" s="14">
        <v>569</v>
      </c>
      <c r="D23" s="14">
        <v>328</v>
      </c>
      <c r="E23" s="14">
        <v>84</v>
      </c>
      <c r="F23" s="14">
        <v>444</v>
      </c>
      <c r="G23" s="14">
        <v>823</v>
      </c>
      <c r="H23" s="14">
        <v>636</v>
      </c>
      <c r="I23" s="14">
        <v>456</v>
      </c>
      <c r="J23" s="14">
        <v>418</v>
      </c>
      <c r="K23" s="14">
        <v>613</v>
      </c>
      <c r="L23" s="14">
        <v>252</v>
      </c>
      <c r="M23" s="14">
        <v>121</v>
      </c>
      <c r="N23" s="12">
        <f t="shared" si="7"/>
        <v>5454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70961</v>
      </c>
      <c r="C24" s="14">
        <f>C25+C26</f>
        <v>54294</v>
      </c>
      <c r="D24" s="14">
        <f>D25+D26</f>
        <v>58092</v>
      </c>
      <c r="E24" s="14">
        <f>E25+E26</f>
        <v>10342</v>
      </c>
      <c r="F24" s="14">
        <f aca="true" t="shared" si="8" ref="F24:M24">F25+F26</f>
        <v>54918</v>
      </c>
      <c r="G24" s="14">
        <f t="shared" si="8"/>
        <v>81025</v>
      </c>
      <c r="H24" s="14">
        <f t="shared" si="8"/>
        <v>72555</v>
      </c>
      <c r="I24" s="14">
        <f t="shared" si="8"/>
        <v>57001</v>
      </c>
      <c r="J24" s="14">
        <f t="shared" si="8"/>
        <v>44884</v>
      </c>
      <c r="K24" s="14">
        <f t="shared" si="8"/>
        <v>47414</v>
      </c>
      <c r="L24" s="14">
        <f t="shared" si="8"/>
        <v>14379</v>
      </c>
      <c r="M24" s="14">
        <f t="shared" si="8"/>
        <v>8233</v>
      </c>
      <c r="N24" s="12">
        <f t="shared" si="7"/>
        <v>574098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61950</v>
      </c>
      <c r="C25" s="14">
        <v>48454</v>
      </c>
      <c r="D25" s="14">
        <v>51623</v>
      </c>
      <c r="E25" s="14">
        <v>9360</v>
      </c>
      <c r="F25" s="14">
        <v>49213</v>
      </c>
      <c r="G25" s="14">
        <v>72389</v>
      </c>
      <c r="H25" s="14">
        <v>65753</v>
      </c>
      <c r="I25" s="14">
        <v>49959</v>
      </c>
      <c r="J25" s="14">
        <v>40313</v>
      </c>
      <c r="K25" s="14">
        <v>41452</v>
      </c>
      <c r="L25" s="14">
        <v>12652</v>
      </c>
      <c r="M25" s="14">
        <v>6869</v>
      </c>
      <c r="N25" s="12">
        <f t="shared" si="7"/>
        <v>509987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9011</v>
      </c>
      <c r="C26" s="14">
        <v>5840</v>
      </c>
      <c r="D26" s="14">
        <v>6469</v>
      </c>
      <c r="E26" s="14">
        <v>982</v>
      </c>
      <c r="F26" s="14">
        <v>5705</v>
      </c>
      <c r="G26" s="14">
        <v>8636</v>
      </c>
      <c r="H26" s="14">
        <v>6802</v>
      </c>
      <c r="I26" s="14">
        <v>7042</v>
      </c>
      <c r="J26" s="14">
        <v>4571</v>
      </c>
      <c r="K26" s="14">
        <v>5962</v>
      </c>
      <c r="L26" s="14">
        <v>1727</v>
      </c>
      <c r="M26" s="14">
        <v>1364</v>
      </c>
      <c r="N26" s="12">
        <f t="shared" si="7"/>
        <v>64111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780621.2040705199</v>
      </c>
      <c r="C36" s="61">
        <f aca="true" t="shared" si="11" ref="C36:M36">C37+C38+C39+C40</f>
        <v>524965.5671325</v>
      </c>
      <c r="D36" s="61">
        <f t="shared" si="11"/>
        <v>565370.8832848</v>
      </c>
      <c r="E36" s="61">
        <f t="shared" si="11"/>
        <v>107933.5354936</v>
      </c>
      <c r="F36" s="61">
        <f t="shared" si="11"/>
        <v>529229.6765601501</v>
      </c>
      <c r="G36" s="61">
        <f t="shared" si="11"/>
        <v>653628.7776</v>
      </c>
      <c r="H36" s="61">
        <f t="shared" si="11"/>
        <v>695483.5182</v>
      </c>
      <c r="I36" s="61">
        <f t="shared" si="11"/>
        <v>648526.2829124</v>
      </c>
      <c r="J36" s="61">
        <f t="shared" si="11"/>
        <v>508557.07271639997</v>
      </c>
      <c r="K36" s="61">
        <f t="shared" si="11"/>
        <v>613121.247644</v>
      </c>
      <c r="L36" s="61">
        <f t="shared" si="11"/>
        <v>271762.12143222993</v>
      </c>
      <c r="M36" s="61">
        <f t="shared" si="11"/>
        <v>172922.77370752</v>
      </c>
      <c r="N36" s="61">
        <f>N37+N38+N39+N40</f>
        <v>6072122.660754121</v>
      </c>
    </row>
    <row r="37" spans="1:14" ht="18.75" customHeight="1">
      <c r="A37" s="58" t="s">
        <v>55</v>
      </c>
      <c r="B37" s="55">
        <f aca="true" t="shared" si="12" ref="B37:M37">B29*B7</f>
        <v>779744.4504</v>
      </c>
      <c r="C37" s="55">
        <f t="shared" si="12"/>
        <v>524142.34599999996</v>
      </c>
      <c r="D37" s="55">
        <f t="shared" si="12"/>
        <v>554777.1008</v>
      </c>
      <c r="E37" s="55">
        <f t="shared" si="12"/>
        <v>107555.3479</v>
      </c>
      <c r="F37" s="55">
        <f t="shared" si="12"/>
        <v>528654.4770000001</v>
      </c>
      <c r="G37" s="55">
        <f t="shared" si="12"/>
        <v>652948.192</v>
      </c>
      <c r="H37" s="55">
        <f t="shared" si="12"/>
        <v>694563.867</v>
      </c>
      <c r="I37" s="55">
        <f t="shared" si="12"/>
        <v>647899.5528</v>
      </c>
      <c r="J37" s="55">
        <f t="shared" si="12"/>
        <v>507934.0812</v>
      </c>
      <c r="K37" s="55">
        <f t="shared" si="12"/>
        <v>612370.7975</v>
      </c>
      <c r="L37" s="55">
        <f t="shared" si="12"/>
        <v>271305.6379</v>
      </c>
      <c r="M37" s="55">
        <f t="shared" si="12"/>
        <v>172729.7206</v>
      </c>
      <c r="N37" s="57">
        <f>SUM(B37:M37)</f>
        <v>6054625.5711</v>
      </c>
    </row>
    <row r="38" spans="1:14" ht="18.75" customHeight="1">
      <c r="A38" s="58" t="s">
        <v>56</v>
      </c>
      <c r="B38" s="55">
        <f aca="true" t="shared" si="13" ref="B38:M38">B30*B7</f>
        <v>-2380.32632948</v>
      </c>
      <c r="C38" s="55">
        <f t="shared" si="13"/>
        <v>-1569.2988675</v>
      </c>
      <c r="D38" s="55">
        <f t="shared" si="13"/>
        <v>-1696.5975151999999</v>
      </c>
      <c r="E38" s="55">
        <f t="shared" si="13"/>
        <v>-268.0924064</v>
      </c>
      <c r="F38" s="55">
        <f t="shared" si="13"/>
        <v>-1586.20043985</v>
      </c>
      <c r="G38" s="55">
        <f t="shared" si="13"/>
        <v>-1981.5744000000002</v>
      </c>
      <c r="H38" s="55">
        <f t="shared" si="13"/>
        <v>-1977.9088</v>
      </c>
      <c r="I38" s="55">
        <f t="shared" si="13"/>
        <v>-1919.8698876</v>
      </c>
      <c r="J38" s="55">
        <f t="shared" si="13"/>
        <v>-1495.6084836</v>
      </c>
      <c r="K38" s="55">
        <f t="shared" si="13"/>
        <v>-1851.7898559999999</v>
      </c>
      <c r="L38" s="55">
        <f t="shared" si="13"/>
        <v>-814.6764677699999</v>
      </c>
      <c r="M38" s="55">
        <f t="shared" si="13"/>
        <v>-525.98689248</v>
      </c>
      <c r="N38" s="25">
        <f>SUM(B38:M38)</f>
        <v>-18067.93034588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-76577.6</v>
      </c>
      <c r="C42" s="25">
        <f aca="true" t="shared" si="15" ref="C42:M42">+C43+C46+C54+C55</f>
        <v>-69228.4</v>
      </c>
      <c r="D42" s="25">
        <f t="shared" si="15"/>
        <v>-58539</v>
      </c>
      <c r="E42" s="25">
        <f t="shared" si="15"/>
        <v>-5513.8</v>
      </c>
      <c r="F42" s="25">
        <f t="shared" si="15"/>
        <v>-46983.2</v>
      </c>
      <c r="G42" s="25">
        <f t="shared" si="15"/>
        <v>-85063</v>
      </c>
      <c r="H42" s="25">
        <f t="shared" si="15"/>
        <v>-92708.6</v>
      </c>
      <c r="I42" s="25">
        <f t="shared" si="15"/>
        <v>-53264.6</v>
      </c>
      <c r="J42" s="25">
        <f t="shared" si="15"/>
        <v>-66576</v>
      </c>
      <c r="K42" s="25">
        <f t="shared" si="15"/>
        <v>-57011.4</v>
      </c>
      <c r="L42" s="25">
        <f t="shared" si="15"/>
        <v>-30282.2</v>
      </c>
      <c r="M42" s="25">
        <f t="shared" si="15"/>
        <v>-20622.6</v>
      </c>
      <c r="N42" s="25">
        <f>+N43+N46+N54+N55</f>
        <v>-662370.3999999999</v>
      </c>
    </row>
    <row r="43" spans="1:14" ht="18.75" customHeight="1">
      <c r="A43" s="17" t="s">
        <v>60</v>
      </c>
      <c r="B43" s="26">
        <f>B44+B45</f>
        <v>-76577.6</v>
      </c>
      <c r="C43" s="26">
        <f>C44+C45</f>
        <v>-69228.4</v>
      </c>
      <c r="D43" s="26">
        <f>D44+D45</f>
        <v>-58539</v>
      </c>
      <c r="E43" s="26">
        <f>E44+E45</f>
        <v>-5513.8</v>
      </c>
      <c r="F43" s="26">
        <f aca="true" t="shared" si="16" ref="F43:M43">F44+F45</f>
        <v>-46983.2</v>
      </c>
      <c r="G43" s="26">
        <f t="shared" si="16"/>
        <v>-85063</v>
      </c>
      <c r="H43" s="26">
        <f t="shared" si="16"/>
        <v>-92708.6</v>
      </c>
      <c r="I43" s="26">
        <f t="shared" si="16"/>
        <v>-53264.6</v>
      </c>
      <c r="J43" s="26">
        <f t="shared" si="16"/>
        <v>-66576</v>
      </c>
      <c r="K43" s="26">
        <f t="shared" si="16"/>
        <v>-57011.4</v>
      </c>
      <c r="L43" s="26">
        <f t="shared" si="16"/>
        <v>-30282.2</v>
      </c>
      <c r="M43" s="26">
        <f t="shared" si="16"/>
        <v>-20622.6</v>
      </c>
      <c r="N43" s="25">
        <f aca="true" t="shared" si="17" ref="N43:N55">SUM(B43:M43)</f>
        <v>-662370.3999999999</v>
      </c>
    </row>
    <row r="44" spans="1:25" ht="18.75" customHeight="1">
      <c r="A44" s="13" t="s">
        <v>61</v>
      </c>
      <c r="B44" s="20">
        <f>ROUND(-B9*$D$3,2)</f>
        <v>-76577.6</v>
      </c>
      <c r="C44" s="20">
        <f>ROUND(-C9*$D$3,2)</f>
        <v>-69228.4</v>
      </c>
      <c r="D44" s="20">
        <f>ROUND(-D9*$D$3,2)</f>
        <v>-58539</v>
      </c>
      <c r="E44" s="20">
        <f>ROUND(-E9*$D$3,2)</f>
        <v>-5513.8</v>
      </c>
      <c r="F44" s="20">
        <f aca="true" t="shared" si="18" ref="F44:M44">ROUND(-F9*$D$3,2)</f>
        <v>-46983.2</v>
      </c>
      <c r="G44" s="20">
        <f t="shared" si="18"/>
        <v>-85063</v>
      </c>
      <c r="H44" s="20">
        <f t="shared" si="18"/>
        <v>-92708.6</v>
      </c>
      <c r="I44" s="20">
        <f t="shared" si="18"/>
        <v>-53264.6</v>
      </c>
      <c r="J44" s="20">
        <f t="shared" si="18"/>
        <v>-66576</v>
      </c>
      <c r="K44" s="20">
        <f t="shared" si="18"/>
        <v>-57011.4</v>
      </c>
      <c r="L44" s="20">
        <f t="shared" si="18"/>
        <v>-30282.2</v>
      </c>
      <c r="M44" s="20">
        <f t="shared" si="18"/>
        <v>-20622.6</v>
      </c>
      <c r="N44" s="47">
        <f t="shared" si="17"/>
        <v>-662370.3999999999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704043.6040705199</v>
      </c>
      <c r="C57" s="29">
        <f t="shared" si="21"/>
        <v>455737.1671325</v>
      </c>
      <c r="D57" s="29">
        <f t="shared" si="21"/>
        <v>506831.8832848</v>
      </c>
      <c r="E57" s="29">
        <f t="shared" si="21"/>
        <v>102419.73549359999</v>
      </c>
      <c r="F57" s="29">
        <f t="shared" si="21"/>
        <v>482246.4765601501</v>
      </c>
      <c r="G57" s="29">
        <f t="shared" si="21"/>
        <v>568565.7776</v>
      </c>
      <c r="H57" s="29">
        <f t="shared" si="21"/>
        <v>602774.9182000001</v>
      </c>
      <c r="I57" s="29">
        <f t="shared" si="21"/>
        <v>595261.6829124</v>
      </c>
      <c r="J57" s="29">
        <f t="shared" si="21"/>
        <v>441981.07271639997</v>
      </c>
      <c r="K57" s="29">
        <f t="shared" si="21"/>
        <v>556109.847644</v>
      </c>
      <c r="L57" s="29">
        <f t="shared" si="21"/>
        <v>241479.92143222992</v>
      </c>
      <c r="M57" s="29">
        <f t="shared" si="21"/>
        <v>152300.17370752</v>
      </c>
      <c r="N57" s="29">
        <f>SUM(B57:M57)</f>
        <v>5409752.26075412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704043.6</v>
      </c>
      <c r="C60" s="36">
        <f aca="true" t="shared" si="22" ref="C60:M60">SUM(C61:C74)</f>
        <v>455737.17000000004</v>
      </c>
      <c r="D60" s="36">
        <f t="shared" si="22"/>
        <v>506831.88</v>
      </c>
      <c r="E60" s="36">
        <f t="shared" si="22"/>
        <v>102419.74</v>
      </c>
      <c r="F60" s="36">
        <f t="shared" si="22"/>
        <v>482246.48</v>
      </c>
      <c r="G60" s="36">
        <f t="shared" si="22"/>
        <v>568565.78</v>
      </c>
      <c r="H60" s="36">
        <f t="shared" si="22"/>
        <v>602774.91</v>
      </c>
      <c r="I60" s="36">
        <f t="shared" si="22"/>
        <v>595261.69</v>
      </c>
      <c r="J60" s="36">
        <f t="shared" si="22"/>
        <v>441981.07</v>
      </c>
      <c r="K60" s="36">
        <f t="shared" si="22"/>
        <v>556109.85</v>
      </c>
      <c r="L60" s="36">
        <f t="shared" si="22"/>
        <v>241479.92</v>
      </c>
      <c r="M60" s="36">
        <f t="shared" si="22"/>
        <v>152300.17</v>
      </c>
      <c r="N60" s="29">
        <f>SUM(N61:N74)</f>
        <v>5409752.26</v>
      </c>
    </row>
    <row r="61" spans="1:15" ht="18.75" customHeight="1">
      <c r="A61" s="17" t="s">
        <v>75</v>
      </c>
      <c r="B61" s="36">
        <v>134123.91</v>
      </c>
      <c r="C61" s="36">
        <v>132053.48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266177.39</v>
      </c>
      <c r="O61"/>
    </row>
    <row r="62" spans="1:15" ht="18.75" customHeight="1">
      <c r="A62" s="17" t="s">
        <v>76</v>
      </c>
      <c r="B62" s="36">
        <v>569919.69</v>
      </c>
      <c r="C62" s="36">
        <v>323683.69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893603.3799999999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506831.88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506831.88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102419.74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102419.74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482246.48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482246.48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568565.78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568565.78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469534.27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469534.27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133240.64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133240.64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595261.69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595261.69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441981.07</v>
      </c>
      <c r="K70" s="35">
        <v>0</v>
      </c>
      <c r="L70" s="35">
        <v>0</v>
      </c>
      <c r="M70" s="35">
        <v>0</v>
      </c>
      <c r="N70" s="29">
        <f t="shared" si="23"/>
        <v>441981.07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556109.85</v>
      </c>
      <c r="L71" s="35">
        <v>0</v>
      </c>
      <c r="M71" s="62"/>
      <c r="N71" s="26">
        <f t="shared" si="23"/>
        <v>556109.85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241479.92</v>
      </c>
      <c r="M72" s="35">
        <v>0</v>
      </c>
      <c r="N72" s="29">
        <f t="shared" si="23"/>
        <v>241479.92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152300.17</v>
      </c>
      <c r="N73" s="26">
        <f t="shared" si="23"/>
        <v>152300.17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2.281704522013845</v>
      </c>
      <c r="C78" s="45">
        <v>2.242345898855666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1.9809398956485837</v>
      </c>
      <c r="C79" s="45">
        <v>1.8688774293728714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1.8163204729037998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2.5289612102814027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2.1213055661514018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1.682251630703344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1.9789342469260425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1.9354089354660782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1.921456879077264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2.1645516144695844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2.069432951291874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2.4580287934464224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2.406987190049275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2017-01-16T12:56:09Z</dcterms:modified>
  <cp:category/>
  <cp:version/>
  <cp:contentType/>
  <cp:contentStatus/>
</cp:coreProperties>
</file>