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<sst xmlns="http://schemas.openxmlformats.org/spreadsheetml/2006/main" count="105" uniqueCount="103">
  <si>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</si>
  <si>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</si>
  <si>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</si>
  <si>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</si>
  <si>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</si>
  <si>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</si>
  <si>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</si>
  <si>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</si>
  <si>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</si>
  <si>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</si>
  <si>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</si>
  <si>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</si>
  <si>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</si>
  <si>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</si>
  <si>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</si>
  <si>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</si>
  <si>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</si>
  <si>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</si>
  <si>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</si>
  <si>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</si>
  <si>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</si>
  <si>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</si>
  <si>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</si>
  <si>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</si>
  <si>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</si>
  <si>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</si>
  <si>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</si>
  <si>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</si>
  <si>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</si>
  <si>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</si>
  <si>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</si>
  <si>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</si>
  <si>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</si>
  <si>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</si>
  <si>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</si>
  <si>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</si>
  <si>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</si>
  <si>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</si>
  <si>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</si>
  <si>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</si>
  <si>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</si>
  <si>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</si>
  <si>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</si>
  <si>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</si>
  <si>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</si>
  <si>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</si>
  <si>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</si>
  <si>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</si>
  <si>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</si>
  <si>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</si>
  <si>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</si>
  <si>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</si>
  <si>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</si>
  <si>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</si>
  <si>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</si>
  <si>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</si>
  <si>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</si>
  <si>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</si>
  <si>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</si>
  <si>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</si>
  <si>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</si>
  <si>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</si>
  <si>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</si>
  <si>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</si>
  <si>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</si>
  <si>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</si>
  <si>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</si>
  <si>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</si>
  <si>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</si>
  <si>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</si>
  <si>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</si>
  <si>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</si>
  <si>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</si>
  <si>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</si>
  <si>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</si>
  <si>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</si>
  <si>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</si>
  <si>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</si>
  <si>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</si>
  <si>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</si>
  <si>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</si>
  <si>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</si>
  <si>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</si>
  <si>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</si>
  <si>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</si>
  <si>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</si>
  <si>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</si>
  <si>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</si>
  <si>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</si>
  <si>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</si>
  <si>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</si>
  <si>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</si>
  <si>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</si>
  <si>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</si>
  <si>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</si>
  <si>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</si>
  <si>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</si>
  <si>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</si>
  <si>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</si>
  <si>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</si>
  <si>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</si>
  <si>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</si>
  <si>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22/01/17 - VENCIMENTO 06/02/17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</si>
</sst>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181861</v>
      </c>
      <c r="C7" s="10">
        <f>C8+C20+C24</f>
        <v>123243</v>
      </c>
      <c r="D7" s="10">
        <f>D8+D20+D24</f>
        <v>148964</v>
      </c>
      <c r="E7" s="10">
        <f>E8+E20+E24</f>
        <v>20257</v>
      </c>
      <c r="F7" s="10">
        <f aca="true" t="shared" si="0" ref="F7:M7">F8+F20+F24</f>
        <v>124159</v>
      </c>
      <c r="G7" s="10">
        <f t="shared" si="0"/>
        <v>178746</v>
      </c>
      <c r="H7" s="10">
        <f t="shared" si="0"/>
        <v>154104</v>
      </c>
      <c r="I7" s="10">
        <f t="shared" si="0"/>
        <v>167230</v>
      </c>
      <c r="J7" s="10">
        <f t="shared" si="0"/>
        <v>116616</v>
      </c>
      <c r="K7" s="10">
        <f t="shared" si="0"/>
        <v>159810</v>
      </c>
      <c r="L7" s="10">
        <f t="shared" si="0"/>
        <v>47236</v>
      </c>
      <c r="M7" s="10">
        <f t="shared" si="0"/>
        <v>27129</v>
      </c>
      <c r="N7" s="10">
        <f>+N8+N20+N24</f>
        <v>1449355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98527</v>
      </c>
      <c r="C8" s="12">
        <f>+C9+C12+C16</f>
        <v>69426</v>
      </c>
      <c r="D8" s="12">
        <f>+D9+D12+D16</f>
        <v>86372</v>
      </c>
      <c r="E8" s="12">
        <f>+E9+E12+E16</f>
        <v>10769</v>
      </c>
      <c r="F8" s="12">
        <f aca="true" t="shared" si="1" ref="F8:M8">+F9+F12+F16</f>
        <v>68203</v>
      </c>
      <c r="G8" s="12">
        <f t="shared" si="1"/>
        <v>102402</v>
      </c>
      <c r="H8" s="12">
        <f t="shared" si="1"/>
        <v>86510</v>
      </c>
      <c r="I8" s="12">
        <f t="shared" si="1"/>
        <v>93855</v>
      </c>
      <c r="J8" s="12">
        <f t="shared" si="1"/>
        <v>66715</v>
      </c>
      <c r="K8" s="12">
        <f t="shared" si="1"/>
        <v>88307</v>
      </c>
      <c r="L8" s="12">
        <f t="shared" si="1"/>
        <v>28321</v>
      </c>
      <c r="M8" s="12">
        <f t="shared" si="1"/>
        <v>16992</v>
      </c>
      <c r="N8" s="12">
        <f>SUM(B8:M8)</f>
        <v>816399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14895</v>
      </c>
      <c r="C9" s="14">
        <v>12800</v>
      </c>
      <c r="D9" s="14">
        <v>11353</v>
      </c>
      <c r="E9" s="14">
        <v>1088</v>
      </c>
      <c r="F9" s="14">
        <v>9289</v>
      </c>
      <c r="G9" s="14">
        <v>16198</v>
      </c>
      <c r="H9" s="14">
        <v>16640</v>
      </c>
      <c r="I9" s="14">
        <v>10061</v>
      </c>
      <c r="J9" s="14">
        <v>11703</v>
      </c>
      <c r="K9" s="14">
        <v>10722</v>
      </c>
      <c r="L9" s="14">
        <v>4381</v>
      </c>
      <c r="M9" s="14">
        <v>2585</v>
      </c>
      <c r="N9" s="12">
        <f aca="true" t="shared" si="2" ref="N9:N19">SUM(B9:M9)</f>
        <v>121715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14895</v>
      </c>
      <c r="C10" s="14">
        <f>+C9-C11</f>
        <v>12800</v>
      </c>
      <c r="D10" s="14">
        <f>+D9-D11</f>
        <v>11353</v>
      </c>
      <c r="E10" s="14">
        <f>+E9-E11</f>
        <v>1088</v>
      </c>
      <c r="F10" s="14">
        <f aca="true" t="shared" si="3" ref="F10:M10">+F9-F11</f>
        <v>9289</v>
      </c>
      <c r="G10" s="14">
        <f t="shared" si="3"/>
        <v>16198</v>
      </c>
      <c r="H10" s="14">
        <f t="shared" si="3"/>
        <v>16640</v>
      </c>
      <c r="I10" s="14">
        <f t="shared" si="3"/>
        <v>10061</v>
      </c>
      <c r="J10" s="14">
        <f t="shared" si="3"/>
        <v>11703</v>
      </c>
      <c r="K10" s="14">
        <f t="shared" si="3"/>
        <v>10722</v>
      </c>
      <c r="L10" s="14">
        <f t="shared" si="3"/>
        <v>4381</v>
      </c>
      <c r="M10" s="14">
        <f t="shared" si="3"/>
        <v>2585</v>
      </c>
      <c r="N10" s="12">
        <f t="shared" si="2"/>
        <v>121715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67597</v>
      </c>
      <c r="C12" s="14">
        <f>C13+C14+C15</f>
        <v>47230</v>
      </c>
      <c r="D12" s="14">
        <f>D13+D14+D15</f>
        <v>62593</v>
      </c>
      <c r="E12" s="14">
        <f>E13+E14+E15</f>
        <v>8056</v>
      </c>
      <c r="F12" s="14">
        <f aca="true" t="shared" si="4" ref="F12:M12">F13+F14+F15</f>
        <v>48760</v>
      </c>
      <c r="G12" s="14">
        <f t="shared" si="4"/>
        <v>71456</v>
      </c>
      <c r="H12" s="14">
        <f t="shared" si="4"/>
        <v>57986</v>
      </c>
      <c r="I12" s="14">
        <f t="shared" si="4"/>
        <v>68304</v>
      </c>
      <c r="J12" s="14">
        <f t="shared" si="4"/>
        <v>44479</v>
      </c>
      <c r="K12" s="14">
        <f t="shared" si="4"/>
        <v>60333</v>
      </c>
      <c r="L12" s="14">
        <f t="shared" si="4"/>
        <v>19667</v>
      </c>
      <c r="M12" s="14">
        <f t="shared" si="4"/>
        <v>12089</v>
      </c>
      <c r="N12" s="12">
        <f t="shared" si="2"/>
        <v>568550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35411</v>
      </c>
      <c r="C13" s="14">
        <v>25755</v>
      </c>
      <c r="D13" s="14">
        <v>32449</v>
      </c>
      <c r="E13" s="14">
        <v>4284</v>
      </c>
      <c r="F13" s="14">
        <v>25838</v>
      </c>
      <c r="G13" s="14">
        <v>37614</v>
      </c>
      <c r="H13" s="14">
        <v>31410</v>
      </c>
      <c r="I13" s="14">
        <v>36448</v>
      </c>
      <c r="J13" s="14">
        <v>22820</v>
      </c>
      <c r="K13" s="14">
        <v>29887</v>
      </c>
      <c r="L13" s="14">
        <v>9330</v>
      </c>
      <c r="M13" s="14">
        <v>5447</v>
      </c>
      <c r="N13" s="12">
        <f t="shared" si="2"/>
        <v>296693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31918</v>
      </c>
      <c r="C14" s="14">
        <v>21174</v>
      </c>
      <c r="D14" s="14">
        <v>29927</v>
      </c>
      <c r="E14" s="14">
        <v>3725</v>
      </c>
      <c r="F14" s="14">
        <v>22684</v>
      </c>
      <c r="G14" s="14">
        <v>33355</v>
      </c>
      <c r="H14" s="14">
        <v>26248</v>
      </c>
      <c r="I14" s="14">
        <v>31652</v>
      </c>
      <c r="J14" s="14">
        <v>21449</v>
      </c>
      <c r="K14" s="14">
        <v>30205</v>
      </c>
      <c r="L14" s="14">
        <v>10242</v>
      </c>
      <c r="M14" s="14">
        <v>6599</v>
      </c>
      <c r="N14" s="12">
        <f t="shared" si="2"/>
        <v>269178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268</v>
      </c>
      <c r="C15" s="14">
        <v>301</v>
      </c>
      <c r="D15" s="14">
        <v>217</v>
      </c>
      <c r="E15" s="14">
        <v>47</v>
      </c>
      <c r="F15" s="14">
        <v>238</v>
      </c>
      <c r="G15" s="14">
        <v>487</v>
      </c>
      <c r="H15" s="14">
        <v>328</v>
      </c>
      <c r="I15" s="14">
        <v>204</v>
      </c>
      <c r="J15" s="14">
        <v>210</v>
      </c>
      <c r="K15" s="14">
        <v>241</v>
      </c>
      <c r="L15" s="14">
        <v>95</v>
      </c>
      <c r="M15" s="14">
        <v>43</v>
      </c>
      <c r="N15" s="12">
        <f t="shared" si="2"/>
        <v>2679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16035</v>
      </c>
      <c r="C16" s="14">
        <f>C17+C18+C19</f>
        <v>9396</v>
      </c>
      <c r="D16" s="14">
        <f>D17+D18+D19</f>
        <v>12426</v>
      </c>
      <c r="E16" s="14">
        <f>E17+E18+E19</f>
        <v>1625</v>
      </c>
      <c r="F16" s="14">
        <f aca="true" t="shared" si="5" ref="F16:M16">F17+F18+F19</f>
        <v>10154</v>
      </c>
      <c r="G16" s="14">
        <f t="shared" si="5"/>
        <v>14748</v>
      </c>
      <c r="H16" s="14">
        <f t="shared" si="5"/>
        <v>11884</v>
      </c>
      <c r="I16" s="14">
        <f t="shared" si="5"/>
        <v>15490</v>
      </c>
      <c r="J16" s="14">
        <f t="shared" si="5"/>
        <v>10533</v>
      </c>
      <c r="K16" s="14">
        <f t="shared" si="5"/>
        <v>17252</v>
      </c>
      <c r="L16" s="14">
        <f t="shared" si="5"/>
        <v>4273</v>
      </c>
      <c r="M16" s="14">
        <f t="shared" si="5"/>
        <v>2318</v>
      </c>
      <c r="N16" s="12">
        <f t="shared" si="2"/>
        <v>126134</v>
      </c>
    </row>
    <row r="17" spans="1:25" ht="18.75" customHeight="1">
      <c r="A17" s="15" t="s">
        <v>16</v>
      </c>
      <c r="B17" s="14">
        <v>8275</v>
      </c>
      <c r="C17" s="14">
        <v>5167</v>
      </c>
      <c r="D17" s="14">
        <v>5682</v>
      </c>
      <c r="E17" s="14">
        <v>824</v>
      </c>
      <c r="F17" s="14">
        <v>4966</v>
      </c>
      <c r="G17" s="14">
        <v>7456</v>
      </c>
      <c r="H17" s="14">
        <v>6344</v>
      </c>
      <c r="I17" s="14">
        <v>7800</v>
      </c>
      <c r="J17" s="14">
        <v>5167</v>
      </c>
      <c r="K17" s="14">
        <v>8235</v>
      </c>
      <c r="L17" s="14">
        <v>1841</v>
      </c>
      <c r="M17" s="14">
        <v>925</v>
      </c>
      <c r="N17" s="12">
        <f t="shared" si="2"/>
        <v>62682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7750</v>
      </c>
      <c r="C18" s="14">
        <v>4218</v>
      </c>
      <c r="D18" s="14">
        <v>6733</v>
      </c>
      <c r="E18" s="14">
        <v>797</v>
      </c>
      <c r="F18" s="14">
        <v>5171</v>
      </c>
      <c r="G18" s="14">
        <v>7277</v>
      </c>
      <c r="H18" s="14">
        <v>5521</v>
      </c>
      <c r="I18" s="14">
        <v>7677</v>
      </c>
      <c r="J18" s="14">
        <v>5354</v>
      </c>
      <c r="K18" s="14">
        <v>9011</v>
      </c>
      <c r="L18" s="14">
        <v>2428</v>
      </c>
      <c r="M18" s="14">
        <v>1391</v>
      </c>
      <c r="N18" s="12">
        <f t="shared" si="2"/>
        <v>63328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</v>
      </c>
      <c r="C19" s="14">
        <v>11</v>
      </c>
      <c r="D19" s="14">
        <v>11</v>
      </c>
      <c r="E19" s="14">
        <v>4</v>
      </c>
      <c r="F19" s="14">
        <v>17</v>
      </c>
      <c r="G19" s="14">
        <v>15</v>
      </c>
      <c r="H19" s="14">
        <v>19</v>
      </c>
      <c r="I19" s="14">
        <v>13</v>
      </c>
      <c r="J19" s="14">
        <v>12</v>
      </c>
      <c r="K19" s="14">
        <v>6</v>
      </c>
      <c r="L19" s="14">
        <v>4</v>
      </c>
      <c r="M19" s="14">
        <v>2</v>
      </c>
      <c r="N19" s="12">
        <f t="shared" si="2"/>
        <v>124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49893</v>
      </c>
      <c r="C20" s="18">
        <f>C21+C22+C23</f>
        <v>29184</v>
      </c>
      <c r="D20" s="18">
        <f>D21+D22+D23</f>
        <v>34501</v>
      </c>
      <c r="E20" s="18">
        <f>E21+E22+E23</f>
        <v>4792</v>
      </c>
      <c r="F20" s="18">
        <f aca="true" t="shared" si="6" ref="F20:M20">F21+F22+F23</f>
        <v>29633</v>
      </c>
      <c r="G20" s="18">
        <f t="shared" si="6"/>
        <v>39599</v>
      </c>
      <c r="H20" s="18">
        <f t="shared" si="6"/>
        <v>37040</v>
      </c>
      <c r="I20" s="18">
        <f t="shared" si="6"/>
        <v>47387</v>
      </c>
      <c r="J20" s="18">
        <f t="shared" si="6"/>
        <v>28066</v>
      </c>
      <c r="K20" s="18">
        <f t="shared" si="6"/>
        <v>48655</v>
      </c>
      <c r="L20" s="18">
        <f t="shared" si="6"/>
        <v>12854</v>
      </c>
      <c r="M20" s="18">
        <f t="shared" si="6"/>
        <v>7284</v>
      </c>
      <c r="N20" s="12">
        <f aca="true" t="shared" si="7" ref="N20:N26">SUM(B20:M20)</f>
        <v>368888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29777</v>
      </c>
      <c r="C21" s="14">
        <v>19163</v>
      </c>
      <c r="D21" s="14">
        <v>20461</v>
      </c>
      <c r="E21" s="14">
        <v>2927</v>
      </c>
      <c r="F21" s="14">
        <v>18460</v>
      </c>
      <c r="G21" s="14">
        <v>24653</v>
      </c>
      <c r="H21" s="14">
        <v>23714</v>
      </c>
      <c r="I21" s="14">
        <v>28982</v>
      </c>
      <c r="J21" s="14">
        <v>17013</v>
      </c>
      <c r="K21" s="14">
        <v>27162</v>
      </c>
      <c r="L21" s="14">
        <v>7153</v>
      </c>
      <c r="M21" s="14">
        <v>3865</v>
      </c>
      <c r="N21" s="12">
        <f t="shared" si="7"/>
        <v>223330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19979</v>
      </c>
      <c r="C22" s="14">
        <v>9919</v>
      </c>
      <c r="D22" s="14">
        <v>13961</v>
      </c>
      <c r="E22" s="14">
        <v>1848</v>
      </c>
      <c r="F22" s="14">
        <v>11099</v>
      </c>
      <c r="G22" s="14">
        <v>14788</v>
      </c>
      <c r="H22" s="14">
        <v>13199</v>
      </c>
      <c r="I22" s="14">
        <v>18305</v>
      </c>
      <c r="J22" s="14">
        <v>10974</v>
      </c>
      <c r="K22" s="14">
        <v>21373</v>
      </c>
      <c r="L22" s="14">
        <v>5648</v>
      </c>
      <c r="M22" s="14">
        <v>3405</v>
      </c>
      <c r="N22" s="12">
        <f t="shared" si="7"/>
        <v>144498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137</v>
      </c>
      <c r="C23" s="14">
        <v>102</v>
      </c>
      <c r="D23" s="14">
        <v>79</v>
      </c>
      <c r="E23" s="14">
        <v>17</v>
      </c>
      <c r="F23" s="14">
        <v>74</v>
      </c>
      <c r="G23" s="14">
        <v>158</v>
      </c>
      <c r="H23" s="14">
        <v>127</v>
      </c>
      <c r="I23" s="14">
        <v>100</v>
      </c>
      <c r="J23" s="14">
        <v>79</v>
      </c>
      <c r="K23" s="14">
        <v>120</v>
      </c>
      <c r="L23" s="14">
        <v>53</v>
      </c>
      <c r="M23" s="14">
        <v>14</v>
      </c>
      <c r="N23" s="12">
        <f t="shared" si="7"/>
        <v>1060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33441</v>
      </c>
      <c r="C24" s="14">
        <f>C25+C26</f>
        <v>24633</v>
      </c>
      <c r="D24" s="14">
        <f>D25+D26</f>
        <v>28091</v>
      </c>
      <c r="E24" s="14">
        <f>E25+E26</f>
        <v>4696</v>
      </c>
      <c r="F24" s="14">
        <f aca="true" t="shared" si="8" ref="F24:M24">F25+F26</f>
        <v>26323</v>
      </c>
      <c r="G24" s="14">
        <f t="shared" si="8"/>
        <v>36745</v>
      </c>
      <c r="H24" s="14">
        <f t="shared" si="8"/>
        <v>30554</v>
      </c>
      <c r="I24" s="14">
        <f t="shared" si="8"/>
        <v>25988</v>
      </c>
      <c r="J24" s="14">
        <f t="shared" si="8"/>
        <v>21835</v>
      </c>
      <c r="K24" s="14">
        <f t="shared" si="8"/>
        <v>22848</v>
      </c>
      <c r="L24" s="14">
        <f t="shared" si="8"/>
        <v>6061</v>
      </c>
      <c r="M24" s="14">
        <f t="shared" si="8"/>
        <v>2853</v>
      </c>
      <c r="N24" s="12">
        <f t="shared" si="7"/>
        <v>264068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33441</v>
      </c>
      <c r="C25" s="14">
        <v>24624</v>
      </c>
      <c r="D25" s="14">
        <v>28087</v>
      </c>
      <c r="E25" s="14">
        <v>4695</v>
      </c>
      <c r="F25" s="14">
        <v>26319</v>
      </c>
      <c r="G25" s="14">
        <v>36740</v>
      </c>
      <c r="H25" s="14">
        <v>30548</v>
      </c>
      <c r="I25" s="14">
        <v>25985</v>
      </c>
      <c r="J25" s="14">
        <v>21833</v>
      </c>
      <c r="K25" s="14">
        <v>22842</v>
      </c>
      <c r="L25" s="14">
        <v>6053</v>
      </c>
      <c r="M25" s="14">
        <v>2851</v>
      </c>
      <c r="N25" s="12">
        <f t="shared" si="7"/>
        <v>264018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0</v>
      </c>
      <c r="C26" s="14">
        <v>9</v>
      </c>
      <c r="D26" s="14">
        <v>4</v>
      </c>
      <c r="E26" s="14">
        <v>1</v>
      </c>
      <c r="F26" s="14">
        <v>4</v>
      </c>
      <c r="G26" s="14">
        <v>5</v>
      </c>
      <c r="H26" s="14">
        <v>6</v>
      </c>
      <c r="I26" s="14">
        <v>3</v>
      </c>
      <c r="J26" s="14">
        <v>2</v>
      </c>
      <c r="K26" s="14">
        <v>6</v>
      </c>
      <c r="L26" s="14">
        <v>8</v>
      </c>
      <c r="M26" s="14">
        <v>2</v>
      </c>
      <c r="N26" s="12">
        <f t="shared" si="7"/>
        <v>50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371162.87596106</v>
      </c>
      <c r="C36" s="61">
        <f aca="true" t="shared" si="11" ref="C36:M36">C37+C38+C39+C40</f>
        <v>243274.7224115</v>
      </c>
      <c r="D36" s="61">
        <f t="shared" si="11"/>
        <v>281803.5044482</v>
      </c>
      <c r="E36" s="61">
        <f t="shared" si="11"/>
        <v>51568.699328799994</v>
      </c>
      <c r="F36" s="61">
        <f t="shared" si="11"/>
        <v>264464.9242859501</v>
      </c>
      <c r="G36" s="61">
        <f t="shared" si="11"/>
        <v>302133.20839999994</v>
      </c>
      <c r="H36" s="61">
        <f t="shared" si="11"/>
        <v>305080.0936</v>
      </c>
      <c r="I36" s="61">
        <f t="shared" si="11"/>
        <v>322610.07031399995</v>
      </c>
      <c r="J36" s="61">
        <f t="shared" si="11"/>
        <v>253488.38792880002</v>
      </c>
      <c r="K36" s="61">
        <f t="shared" si="11"/>
        <v>331914.67814559996</v>
      </c>
      <c r="L36" s="61">
        <f t="shared" si="11"/>
        <v>116835.51862748</v>
      </c>
      <c r="M36" s="61">
        <f t="shared" si="11"/>
        <v>65746.67135424</v>
      </c>
      <c r="N36" s="61">
        <f>N37+N38+N39+N40</f>
        <v>2910083.35480563</v>
      </c>
    </row>
    <row r="37" spans="1:14" ht="18.75" customHeight="1">
      <c r="A37" s="58" t="s">
        <v>55</v>
      </c>
      <c r="B37" s="55">
        <f aca="true" t="shared" si="12" ref="B37:M37">B29*B7</f>
        <v>369032.34119999997</v>
      </c>
      <c r="C37" s="55">
        <f t="shared" si="12"/>
        <v>241605.5772</v>
      </c>
      <c r="D37" s="55">
        <f t="shared" si="12"/>
        <v>270339.8672</v>
      </c>
      <c r="E37" s="55">
        <f t="shared" si="12"/>
        <v>51049.6657</v>
      </c>
      <c r="F37" s="55">
        <f t="shared" si="12"/>
        <v>263092.92100000003</v>
      </c>
      <c r="G37" s="55">
        <f t="shared" si="12"/>
        <v>300382.653</v>
      </c>
      <c r="H37" s="55">
        <f t="shared" si="12"/>
        <v>303045.516</v>
      </c>
      <c r="I37" s="55">
        <f t="shared" si="12"/>
        <v>321014.708</v>
      </c>
      <c r="J37" s="55">
        <f t="shared" si="12"/>
        <v>252112.13040000002</v>
      </c>
      <c r="K37" s="55">
        <f t="shared" si="12"/>
        <v>330311.289</v>
      </c>
      <c r="L37" s="55">
        <f t="shared" si="12"/>
        <v>115912.4204</v>
      </c>
      <c r="M37" s="55">
        <f t="shared" si="12"/>
        <v>65226.254700000005</v>
      </c>
      <c r="N37" s="57">
        <f>SUM(B37:M37)</f>
        <v>2883125.3438</v>
      </c>
    </row>
    <row r="38" spans="1:14" ht="18.75" customHeight="1">
      <c r="A38" s="58" t="s">
        <v>56</v>
      </c>
      <c r="B38" s="55">
        <f aca="true" t="shared" si="13" ref="B38:M38">B30*B7</f>
        <v>-1126.54523894</v>
      </c>
      <c r="C38" s="55">
        <f t="shared" si="13"/>
        <v>-723.3747884999999</v>
      </c>
      <c r="D38" s="55">
        <f t="shared" si="13"/>
        <v>-826.7427518</v>
      </c>
      <c r="E38" s="55">
        <f t="shared" si="13"/>
        <v>-127.2463712</v>
      </c>
      <c r="F38" s="55">
        <f t="shared" si="13"/>
        <v>-789.39671405</v>
      </c>
      <c r="G38" s="55">
        <f t="shared" si="13"/>
        <v>-911.6046000000001</v>
      </c>
      <c r="H38" s="55">
        <f t="shared" si="13"/>
        <v>-862.9824</v>
      </c>
      <c r="I38" s="55">
        <f t="shared" si="13"/>
        <v>-951.237686</v>
      </c>
      <c r="J38" s="55">
        <f t="shared" si="13"/>
        <v>-742.3424712</v>
      </c>
      <c r="K38" s="55">
        <f t="shared" si="13"/>
        <v>-998.8508544</v>
      </c>
      <c r="L38" s="55">
        <f t="shared" si="13"/>
        <v>-348.06177252</v>
      </c>
      <c r="M38" s="55">
        <f t="shared" si="13"/>
        <v>-198.62334576</v>
      </c>
      <c r="N38" s="25">
        <f>SUM(B38:M38)</f>
        <v>-8607.008994369999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-56601</v>
      </c>
      <c r="C42" s="25">
        <f aca="true" t="shared" si="15" ref="C42:M42">+C43+C46+C54+C55</f>
        <v>-48640</v>
      </c>
      <c r="D42" s="25">
        <f t="shared" si="15"/>
        <v>-43141.4</v>
      </c>
      <c r="E42" s="25">
        <f t="shared" si="15"/>
        <v>-4634.4</v>
      </c>
      <c r="F42" s="25">
        <f t="shared" si="15"/>
        <v>-35298.2</v>
      </c>
      <c r="G42" s="25">
        <f t="shared" si="15"/>
        <v>-61552.4</v>
      </c>
      <c r="H42" s="25">
        <f t="shared" si="15"/>
        <v>-63232</v>
      </c>
      <c r="I42" s="25">
        <f t="shared" si="15"/>
        <v>-38231.8</v>
      </c>
      <c r="J42" s="25">
        <f t="shared" si="15"/>
        <v>-44471.4</v>
      </c>
      <c r="K42" s="25">
        <f t="shared" si="15"/>
        <v>-40743.6</v>
      </c>
      <c r="L42" s="25">
        <f t="shared" si="15"/>
        <v>-16647.8</v>
      </c>
      <c r="M42" s="25">
        <f t="shared" si="15"/>
        <v>-9823</v>
      </c>
      <c r="N42" s="25">
        <f>+N43+N46+N54+N55</f>
        <v>-463017</v>
      </c>
    </row>
    <row r="43" spans="1:14" ht="18.75" customHeight="1">
      <c r="A43" s="17" t="s">
        <v>60</v>
      </c>
      <c r="B43" s="26">
        <f>B44+B45</f>
        <v>-56601</v>
      </c>
      <c r="C43" s="26">
        <f>C44+C45</f>
        <v>-48640</v>
      </c>
      <c r="D43" s="26">
        <f>D44+D45</f>
        <v>-43141.4</v>
      </c>
      <c r="E43" s="26">
        <f>E44+E45</f>
        <v>-4134.4</v>
      </c>
      <c r="F43" s="26">
        <f aca="true" t="shared" si="16" ref="F43:M43">F44+F45</f>
        <v>-35298.2</v>
      </c>
      <c r="G43" s="26">
        <f t="shared" si="16"/>
        <v>-61552.4</v>
      </c>
      <c r="H43" s="26">
        <f t="shared" si="16"/>
        <v>-63232</v>
      </c>
      <c r="I43" s="26">
        <f t="shared" si="16"/>
        <v>-38231.8</v>
      </c>
      <c r="J43" s="26">
        <f t="shared" si="16"/>
        <v>-44471.4</v>
      </c>
      <c r="K43" s="26">
        <f t="shared" si="16"/>
        <v>-40743.6</v>
      </c>
      <c r="L43" s="26">
        <f t="shared" si="16"/>
        <v>-16647.8</v>
      </c>
      <c r="M43" s="26">
        <f t="shared" si="16"/>
        <v>-9823</v>
      </c>
      <c r="N43" s="25">
        <f aca="true" t="shared" si="17" ref="N43:N55">SUM(B43:M43)</f>
        <v>-462517</v>
      </c>
    </row>
    <row r="44" spans="1:25" ht="18.75" customHeight="1">
      <c r="A44" s="13" t="s">
        <v>61</v>
      </c>
      <c r="B44" s="20">
        <f>ROUND(-B9*$D$3,2)</f>
        <v>-56601</v>
      </c>
      <c r="C44" s="20">
        <f>ROUND(-C9*$D$3,2)</f>
        <v>-48640</v>
      </c>
      <c r="D44" s="20">
        <f>ROUND(-D9*$D$3,2)</f>
        <v>-43141.4</v>
      </c>
      <c r="E44" s="20">
        <f>ROUND(-E9*$D$3,2)</f>
        <v>-4134.4</v>
      </c>
      <c r="F44" s="20">
        <f aca="true" t="shared" si="18" ref="F44:M44">ROUND(-F9*$D$3,2)</f>
        <v>-35298.2</v>
      </c>
      <c r="G44" s="20">
        <f t="shared" si="18"/>
        <v>-61552.4</v>
      </c>
      <c r="H44" s="20">
        <f t="shared" si="18"/>
        <v>-63232</v>
      </c>
      <c r="I44" s="20">
        <f t="shared" si="18"/>
        <v>-38231.8</v>
      </c>
      <c r="J44" s="20">
        <f t="shared" si="18"/>
        <v>-44471.4</v>
      </c>
      <c r="K44" s="20">
        <f t="shared" si="18"/>
        <v>-40743.6</v>
      </c>
      <c r="L44" s="20">
        <f t="shared" si="18"/>
        <v>-16647.8</v>
      </c>
      <c r="M44" s="20">
        <f t="shared" si="18"/>
        <v>-9823</v>
      </c>
      <c r="N44" s="47">
        <f t="shared" si="17"/>
        <v>-462517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314561.87596106</v>
      </c>
      <c r="C57" s="29">
        <f t="shared" si="21"/>
        <v>194634.7224115</v>
      </c>
      <c r="D57" s="29">
        <f t="shared" si="21"/>
        <v>238662.1044482</v>
      </c>
      <c r="E57" s="29">
        <f t="shared" si="21"/>
        <v>46934.29932879999</v>
      </c>
      <c r="F57" s="29">
        <f t="shared" si="21"/>
        <v>229166.72428595007</v>
      </c>
      <c r="G57" s="29">
        <f t="shared" si="21"/>
        <v>240580.80839999995</v>
      </c>
      <c r="H57" s="29">
        <f t="shared" si="21"/>
        <v>241848.09360000002</v>
      </c>
      <c r="I57" s="29">
        <f t="shared" si="21"/>
        <v>284378.27031399996</v>
      </c>
      <c r="J57" s="29">
        <f t="shared" si="21"/>
        <v>209016.98792880002</v>
      </c>
      <c r="K57" s="29">
        <f t="shared" si="21"/>
        <v>291171.0781456</v>
      </c>
      <c r="L57" s="29">
        <f t="shared" si="21"/>
        <v>100187.71862748</v>
      </c>
      <c r="M57" s="29">
        <f t="shared" si="21"/>
        <v>55923.671354239996</v>
      </c>
      <c r="N57" s="29">
        <f>SUM(B57:M57)</f>
        <v>2447066.3548056297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314561.87</v>
      </c>
      <c r="C60" s="36">
        <f aca="true" t="shared" si="22" ref="C60:M60">SUM(C61:C74)</f>
        <v>194634.72999999998</v>
      </c>
      <c r="D60" s="36">
        <f t="shared" si="22"/>
        <v>238662.11</v>
      </c>
      <c r="E60" s="36">
        <f t="shared" si="22"/>
        <v>46934.3</v>
      </c>
      <c r="F60" s="36">
        <f t="shared" si="22"/>
        <v>229166.72</v>
      </c>
      <c r="G60" s="36">
        <f t="shared" si="22"/>
        <v>240580.81</v>
      </c>
      <c r="H60" s="36">
        <f t="shared" si="22"/>
        <v>241848.09999999998</v>
      </c>
      <c r="I60" s="36">
        <f t="shared" si="22"/>
        <v>284378.27</v>
      </c>
      <c r="J60" s="36">
        <f t="shared" si="22"/>
        <v>209016.99</v>
      </c>
      <c r="K60" s="36">
        <f t="shared" si="22"/>
        <v>291171.08</v>
      </c>
      <c r="L60" s="36">
        <f t="shared" si="22"/>
        <v>100187.72</v>
      </c>
      <c r="M60" s="36">
        <f t="shared" si="22"/>
        <v>55923.67</v>
      </c>
      <c r="N60" s="29">
        <f>SUM(N61:N74)</f>
        <v>2447066.37</v>
      </c>
    </row>
    <row r="61" spans="1:15" ht="18.75" customHeight="1">
      <c r="A61" s="17" t="s">
        <v>75</v>
      </c>
      <c r="B61" s="36">
        <v>58171.22</v>
      </c>
      <c r="C61" s="36">
        <v>57287.62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115458.84</v>
      </c>
      <c r="O61"/>
    </row>
    <row r="62" spans="1:15" ht="18.75" customHeight="1">
      <c r="A62" s="17" t="s">
        <v>76</v>
      </c>
      <c r="B62" s="36">
        <v>256390.65</v>
      </c>
      <c r="C62" s="36">
        <v>137347.11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393737.76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238662.11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238662.11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46934.3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46934.3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229166.72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229166.72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240580.81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240580.81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196060.24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196060.24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45787.86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45787.86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284378.27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284378.27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209016.99</v>
      </c>
      <c r="K70" s="35">
        <v>0</v>
      </c>
      <c r="L70" s="35">
        <v>0</v>
      </c>
      <c r="M70" s="35">
        <v>0</v>
      </c>
      <c r="N70" s="29">
        <f t="shared" si="23"/>
        <v>209016.99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291171.08</v>
      </c>
      <c r="L71" s="35">
        <v>0</v>
      </c>
      <c r="M71" s="62"/>
      <c r="N71" s="26">
        <f t="shared" si="23"/>
        <v>291171.08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100187.72</v>
      </c>
      <c r="M72" s="35">
        <v>0</v>
      </c>
      <c r="N72" s="29">
        <f t="shared" si="23"/>
        <v>100187.72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55923.67</v>
      </c>
      <c r="N73" s="26">
        <f t="shared" si="23"/>
        <v>55923.67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2.302855213912807</v>
      </c>
      <c r="C78" s="45">
        <v>2.252953144392553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1.9902026614072967</v>
      </c>
      <c r="C79" s="45">
        <v>1.879115317293789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1.8237595959305606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2.5457224331737174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2.13005037319848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1.6902935360791287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1.9871428143036793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1.9489902701983228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1.9291399289242357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2.173701618378267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2.0769330964620485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2.4734422607223308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2.4234830386022335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2017-02-03T16:56:53Z</dcterms:modified>
  <cp:category/>
  <cp:version/>
  <cp:contentType/>
  <cp:contentStatus/>
</cp:coreProperties>
</file>