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<sst xmlns="http://schemas.openxmlformats.org/spreadsheetml/2006/main" count="136" uniqueCount="136">
  <si>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</si>
  <si>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</si>
  <si>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</si>
  <si>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</si>
  <si>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</si>
  <si>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</si>
  <si>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</si>
  <si>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</si>
  <si>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</si>
  <si>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</si>
  <si>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</si>
  <si>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</si>
  <si>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</si>
  <si>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</si>
  <si>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</si>
  <si>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</si>
  <si>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</si>
  <si>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</si>
  <si>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</si>
  <si>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</si>
  <si>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</si>
  <si>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</si>
  <si>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</si>
  <si>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</si>
  <si>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</si>
  <si>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</si>
  <si>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</si>
  <si>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</si>
  <si>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</si>
  <si>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</si>
  <si>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</si>
  <si>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</si>
  <si>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</si>
  <si>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</si>
  <si>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</si>
  <si>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</si>
  <si>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</si>
  <si>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</si>
  <si>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</si>
  <si>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</si>
  <si>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</si>
  <si>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</si>
  <si>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</si>
  <si>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</si>
  <si>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</si>
  <si>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</si>
  <si>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</si>
  <si>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</si>
  <si>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</si>
  <si>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</si>
  <si>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</si>
  <si>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</si>
  <si>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</si>
  <si>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</si>
  <si>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</si>
  <si>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</si>
  <si>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</si>
  <si>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</si>
  <si>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</si>
  <si>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</si>
  <si>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</si>
  <si>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</si>
  <si>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</si>
  <si>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</si>
  <si>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</si>
  <si>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</si>
  <si>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</si>
  <si>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</si>
  <si>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</si>
  <si>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</si>
  <si>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</si>
  <si>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</si>
  <si>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</si>
  <si>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</si>
  <si>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</si>
  <si>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</si>
  <si>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</si>
  <si>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</si>
  <si>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</si>
  <si>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</si>
  <si>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</si>
  <si>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</si>
  <si>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</si>
  <si>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</si>
  <si>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</si>
  <si>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</si>
  <si>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</si>
  <si>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</si>
  <si>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</si>
  <si>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</si>
  <si>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</si>
  <si>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</si>
  <si>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</si>
  <si>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</si>
  <si>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</si>
  <si>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</si>
  <si>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</si>
  <si>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</si>
  <si>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</si>
  <si>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</si>
  <si>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</si>
  <si>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</si>
  <si>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</si>
  <si>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</si>
  <si>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</si>
  <si>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</si>
  <si>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</si>
  <si>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</si>
  <si>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</si>
  <si>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</si>
  <si>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</si>
  <si>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</si>
  <si>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</si>
  <si>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</si>
  <si>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</si>
  <si>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</si>
  <si>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</si>
  <si>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</si>
  <si>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</si>
  <si>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</si>
  <si>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</si>
  <si>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</si>
  <si>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</si>
  <si>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</si>
  <si>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</si>
  <si>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</si>
  <si>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</si>
  <si>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</si>
  <si>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</si>
  <si>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</si>
  <si>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</si>
  <si>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</si>
  <si>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</si>
  <si>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07/06/17 - VENCIMENTO 14/06/17</t>
  </si>
  <si>
    <t>6.2.13.  Pagamento por estimativa (1)</t>
  </si>
  <si>
    <t>Nota: (1) O pagamento por estimativa será revisado assim que ocorrer o processamento de passageiros transportados no sistema de bilhetagem eletrônica.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</si>
</sst>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90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89</v>
      </c>
      <c r="J5" s="83" t="s">
        <v>88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241676</v>
      </c>
      <c r="C7" s="9">
        <f t="shared" si="0"/>
        <v>297662</v>
      </c>
      <c r="D7" s="9">
        <f t="shared" si="0"/>
        <v>333674</v>
      </c>
      <c r="E7" s="9">
        <f t="shared" si="0"/>
        <v>355206</v>
      </c>
      <c r="F7" s="9">
        <f t="shared" si="0"/>
        <v>282513</v>
      </c>
      <c r="G7" s="9">
        <f t="shared" si="0"/>
        <v>512323</v>
      </c>
      <c r="H7" s="9">
        <f t="shared" si="0"/>
        <v>217280</v>
      </c>
      <c r="I7" s="9">
        <f t="shared" si="0"/>
        <v>40149</v>
      </c>
      <c r="J7" s="9">
        <f t="shared" si="0"/>
        <v>145080</v>
      </c>
      <c r="K7" s="9">
        <f t="shared" si="0"/>
        <v>2425563</v>
      </c>
      <c r="L7" s="52"/>
    </row>
    <row r="8" spans="1:11" ht="17.25" customHeight="1">
      <c r="A8" s="10" t="s">
        <v>96</v>
      </c>
      <c r="B8" s="11">
        <f>B9+B12+B16</f>
        <v>94820</v>
      </c>
      <c r="C8" s="11">
        <f aca="true" t="shared" si="1" ref="C8:J8">C9+C12+C16</f>
        <v>117038</v>
      </c>
      <c r="D8" s="11">
        <f t="shared" si="1"/>
        <v>124375</v>
      </c>
      <c r="E8" s="11">
        <f t="shared" si="1"/>
        <v>159537</v>
      </c>
      <c r="F8" s="11">
        <f t="shared" si="1"/>
        <v>113997</v>
      </c>
      <c r="G8" s="11">
        <f t="shared" si="1"/>
        <v>217149</v>
      </c>
      <c r="H8" s="11">
        <f t="shared" si="1"/>
        <v>97006</v>
      </c>
      <c r="I8" s="11">
        <f t="shared" si="1"/>
        <v>14593</v>
      </c>
      <c r="J8" s="11">
        <f t="shared" si="1"/>
        <v>49988</v>
      </c>
      <c r="K8" s="11">
        <f>SUM(B8:J8)</f>
        <v>988503</v>
      </c>
    </row>
    <row r="9" spans="1:11" ht="17.25" customHeight="1">
      <c r="A9" s="15" t="s">
        <v>16</v>
      </c>
      <c r="B9" s="13">
        <f>+B10+B11</f>
        <v>7210</v>
      </c>
      <c r="C9" s="13">
        <f aca="true" t="shared" si="2" ref="C9:J9">+C10+C11</f>
        <v>8861</v>
      </c>
      <c r="D9" s="13">
        <f t="shared" si="2"/>
        <v>10220</v>
      </c>
      <c r="E9" s="13">
        <f t="shared" si="2"/>
        <v>16627</v>
      </c>
      <c r="F9" s="13">
        <f t="shared" si="2"/>
        <v>7188</v>
      </c>
      <c r="G9" s="13">
        <f t="shared" si="2"/>
        <v>11263</v>
      </c>
      <c r="H9" s="13">
        <f t="shared" si="2"/>
        <v>8934</v>
      </c>
      <c r="I9" s="13">
        <f t="shared" si="2"/>
        <v>1080</v>
      </c>
      <c r="J9" s="13">
        <f t="shared" si="2"/>
        <v>3665</v>
      </c>
      <c r="K9" s="11">
        <f>SUM(B9:J9)</f>
        <v>75048</v>
      </c>
    </row>
    <row r="10" spans="1:11" ht="17.25" customHeight="1">
      <c r="A10" s="29" t="s">
        <v>17</v>
      </c>
      <c r="B10" s="13">
        <v>7210</v>
      </c>
      <c r="C10" s="13">
        <v>8861</v>
      </c>
      <c r="D10" s="13">
        <v>10220</v>
      </c>
      <c r="E10" s="13">
        <v>16627</v>
      </c>
      <c r="F10" s="13">
        <v>7188</v>
      </c>
      <c r="G10" s="13">
        <v>11263</v>
      </c>
      <c r="H10" s="13">
        <v>8934</v>
      </c>
      <c r="I10" s="13">
        <v>1080</v>
      </c>
      <c r="J10" s="13">
        <v>3665</v>
      </c>
      <c r="K10" s="11">
        <f>SUM(B10:J10)</f>
        <v>75048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67550</v>
      </c>
      <c r="C12" s="17">
        <f t="shared" si="3"/>
        <v>81836</v>
      </c>
      <c r="D12" s="17">
        <f t="shared" si="3"/>
        <v>88676</v>
      </c>
      <c r="E12" s="17">
        <f t="shared" si="3"/>
        <v>125232</v>
      </c>
      <c r="F12" s="17">
        <f t="shared" si="3"/>
        <v>78850</v>
      </c>
      <c r="G12" s="17">
        <f t="shared" si="3"/>
        <v>156990</v>
      </c>
      <c r="H12" s="17">
        <f t="shared" si="3"/>
        <v>68417</v>
      </c>
      <c r="I12" s="17">
        <f t="shared" si="3"/>
        <v>9372</v>
      </c>
      <c r="J12" s="17">
        <f t="shared" si="3"/>
        <v>35717</v>
      </c>
      <c r="K12" s="11">
        <f aca="true" t="shared" si="4" ref="K12:K27">SUM(B12:J12)</f>
        <v>712640</v>
      </c>
    </row>
    <row r="13" spans="1:13" ht="17.25" customHeight="1">
      <c r="A13" s="14" t="s">
        <v>19</v>
      </c>
      <c r="B13" s="13">
        <v>24216</v>
      </c>
      <c r="C13" s="13">
        <v>31868</v>
      </c>
      <c r="D13" s="13">
        <v>38587</v>
      </c>
      <c r="E13" s="13">
        <v>58021</v>
      </c>
      <c r="F13" s="13">
        <v>29816</v>
      </c>
      <c r="G13" s="13">
        <v>56165</v>
      </c>
      <c r="H13" s="13">
        <v>21069</v>
      </c>
      <c r="I13" s="13">
        <v>3869</v>
      </c>
      <c r="J13" s="13">
        <v>15507</v>
      </c>
      <c r="K13" s="11">
        <f t="shared" si="4"/>
        <v>279118</v>
      </c>
      <c r="L13" s="52"/>
      <c r="M13" s="53"/>
    </row>
    <row r="14" spans="1:12" ht="17.25" customHeight="1">
      <c r="A14" s="14" t="s">
        <v>20</v>
      </c>
      <c r="B14" s="13">
        <v>40918</v>
      </c>
      <c r="C14" s="13">
        <v>46381</v>
      </c>
      <c r="D14" s="13">
        <v>47494</v>
      </c>
      <c r="E14" s="13">
        <v>62543</v>
      </c>
      <c r="F14" s="13">
        <v>46639</v>
      </c>
      <c r="G14" s="13">
        <v>96449</v>
      </c>
      <c r="H14" s="13">
        <v>43345</v>
      </c>
      <c r="I14" s="13">
        <v>5095</v>
      </c>
      <c r="J14" s="13">
        <v>19294</v>
      </c>
      <c r="K14" s="11">
        <f t="shared" si="4"/>
        <v>408158</v>
      </c>
      <c r="L14" s="52"/>
    </row>
    <row r="15" spans="1:11" ht="17.25" customHeight="1">
      <c r="A15" s="14" t="s">
        <v>21</v>
      </c>
      <c r="B15" s="13">
        <v>2416</v>
      </c>
      <c r="C15" s="13">
        <v>3587</v>
      </c>
      <c r="D15" s="13">
        <v>2595</v>
      </c>
      <c r="E15" s="13">
        <v>4668</v>
      </c>
      <c r="F15" s="13">
        <v>2395</v>
      </c>
      <c r="G15" s="13">
        <v>4376</v>
      </c>
      <c r="H15" s="13">
        <v>4003</v>
      </c>
      <c r="I15" s="13">
        <v>408</v>
      </c>
      <c r="J15" s="13">
        <v>916</v>
      </c>
      <c r="K15" s="11">
        <f t="shared" si="4"/>
        <v>25364</v>
      </c>
    </row>
    <row r="16" spans="1:11" ht="17.25" customHeight="1">
      <c r="A16" s="15" t="s">
        <v>92</v>
      </c>
      <c r="B16" s="13">
        <f>B17+B18+B19</f>
        <v>20060</v>
      </c>
      <c r="C16" s="13">
        <f aca="true" t="shared" si="5" ref="C16:J16">C17+C18+C19</f>
        <v>26341</v>
      </c>
      <c r="D16" s="13">
        <f t="shared" si="5"/>
        <v>25479</v>
      </c>
      <c r="E16" s="13">
        <f t="shared" si="5"/>
        <v>17678</v>
      </c>
      <c r="F16" s="13">
        <f t="shared" si="5"/>
        <v>27959</v>
      </c>
      <c r="G16" s="13">
        <f t="shared" si="5"/>
        <v>48896</v>
      </c>
      <c r="H16" s="13">
        <f t="shared" si="5"/>
        <v>19655</v>
      </c>
      <c r="I16" s="13">
        <f t="shared" si="5"/>
        <v>4141</v>
      </c>
      <c r="J16" s="13">
        <f t="shared" si="5"/>
        <v>10606</v>
      </c>
      <c r="K16" s="11">
        <f t="shared" si="4"/>
        <v>200815</v>
      </c>
    </row>
    <row r="17" spans="1:11" ht="17.25" customHeight="1">
      <c r="A17" s="14" t="s">
        <v>93</v>
      </c>
      <c r="B17" s="13">
        <v>18041</v>
      </c>
      <c r="C17" s="13">
        <v>23952</v>
      </c>
      <c r="D17" s="13">
        <v>23038</v>
      </c>
      <c r="E17" s="13">
        <v>15794</v>
      </c>
      <c r="F17" s="13">
        <v>25167</v>
      </c>
      <c r="G17" s="13">
        <v>43647</v>
      </c>
      <c r="H17" s="13">
        <v>17620</v>
      </c>
      <c r="I17" s="13">
        <v>3819</v>
      </c>
      <c r="J17" s="13">
        <v>9576</v>
      </c>
      <c r="K17" s="11">
        <f t="shared" si="4"/>
        <v>180654</v>
      </c>
    </row>
    <row r="18" spans="1:11" ht="17.25" customHeight="1">
      <c r="A18" s="14" t="s">
        <v>94</v>
      </c>
      <c r="B18" s="13">
        <v>2002</v>
      </c>
      <c r="C18" s="13">
        <v>2362</v>
      </c>
      <c r="D18" s="13">
        <v>2422</v>
      </c>
      <c r="E18" s="13">
        <v>1871</v>
      </c>
      <c r="F18" s="13">
        <v>2767</v>
      </c>
      <c r="G18" s="13">
        <v>5214</v>
      </c>
      <c r="H18" s="13">
        <v>2013</v>
      </c>
      <c r="I18" s="13">
        <v>321</v>
      </c>
      <c r="J18" s="13">
        <v>1026</v>
      </c>
      <c r="K18" s="11">
        <f t="shared" si="4"/>
        <v>19998</v>
      </c>
    </row>
    <row r="19" spans="1:11" ht="17.25" customHeight="1">
      <c r="A19" s="14" t="s">
        <v>95</v>
      </c>
      <c r="B19" s="13">
        <v>17</v>
      </c>
      <c r="C19" s="13">
        <v>27</v>
      </c>
      <c r="D19" s="13">
        <v>19</v>
      </c>
      <c r="E19" s="13">
        <v>13</v>
      </c>
      <c r="F19" s="13">
        <v>25</v>
      </c>
      <c r="G19" s="13">
        <v>35</v>
      </c>
      <c r="H19" s="13">
        <v>22</v>
      </c>
      <c r="I19" s="13">
        <v>1</v>
      </c>
      <c r="J19" s="13">
        <v>4</v>
      </c>
      <c r="K19" s="11">
        <f t="shared" si="4"/>
        <v>163</v>
      </c>
    </row>
    <row r="20" spans="1:11" ht="17.25" customHeight="1">
      <c r="A20" s="16" t="s">
        <v>22</v>
      </c>
      <c r="B20" s="11">
        <f>+B21+B22+B23</f>
        <v>40817</v>
      </c>
      <c r="C20" s="11">
        <f aca="true" t="shared" si="6" ref="C20:J20">+C21+C22+C23</f>
        <v>43809</v>
      </c>
      <c r="D20" s="11">
        <f t="shared" si="6"/>
        <v>66273</v>
      </c>
      <c r="E20" s="11">
        <f t="shared" si="6"/>
        <v>79260</v>
      </c>
      <c r="F20" s="11">
        <f t="shared" si="6"/>
        <v>51286</v>
      </c>
      <c r="G20" s="11">
        <f t="shared" si="6"/>
        <v>119922</v>
      </c>
      <c r="H20" s="11">
        <f t="shared" si="6"/>
        <v>33993</v>
      </c>
      <c r="I20" s="11">
        <f t="shared" si="6"/>
        <v>5986</v>
      </c>
      <c r="J20" s="11">
        <f t="shared" si="6"/>
        <v>26232</v>
      </c>
      <c r="K20" s="11">
        <f t="shared" si="4"/>
        <v>467578</v>
      </c>
    </row>
    <row r="21" spans="1:12" ht="17.25" customHeight="1">
      <c r="A21" s="12" t="s">
        <v>23</v>
      </c>
      <c r="B21" s="13">
        <v>15123</v>
      </c>
      <c r="C21" s="13">
        <v>18403</v>
      </c>
      <c r="D21" s="13">
        <v>32317</v>
      </c>
      <c r="E21" s="13">
        <v>40430</v>
      </c>
      <c r="F21" s="13">
        <v>20593</v>
      </c>
      <c r="G21" s="13">
        <v>46229</v>
      </c>
      <c r="H21" s="13">
        <v>12578</v>
      </c>
      <c r="I21" s="13">
        <v>2773</v>
      </c>
      <c r="J21" s="13">
        <v>12321</v>
      </c>
      <c r="K21" s="11">
        <f t="shared" si="4"/>
        <v>200767</v>
      </c>
      <c r="L21" s="52"/>
    </row>
    <row r="22" spans="1:12" ht="17.25" customHeight="1">
      <c r="A22" s="12" t="s">
        <v>24</v>
      </c>
      <c r="B22" s="13">
        <v>24683</v>
      </c>
      <c r="C22" s="13">
        <v>24214</v>
      </c>
      <c r="D22" s="13">
        <v>32695</v>
      </c>
      <c r="E22" s="13">
        <v>37018</v>
      </c>
      <c r="F22" s="13">
        <v>29770</v>
      </c>
      <c r="G22" s="13">
        <v>71616</v>
      </c>
      <c r="H22" s="13">
        <v>20258</v>
      </c>
      <c r="I22" s="13">
        <v>3060</v>
      </c>
      <c r="J22" s="13">
        <v>13504</v>
      </c>
      <c r="K22" s="11">
        <f t="shared" si="4"/>
        <v>256818</v>
      </c>
      <c r="L22" s="52"/>
    </row>
    <row r="23" spans="1:11" ht="17.25" customHeight="1">
      <c r="A23" s="12" t="s">
        <v>25</v>
      </c>
      <c r="B23" s="13">
        <v>1011</v>
      </c>
      <c r="C23" s="13">
        <v>1192</v>
      </c>
      <c r="D23" s="13">
        <v>1261</v>
      </c>
      <c r="E23" s="13">
        <v>1812</v>
      </c>
      <c r="F23" s="13">
        <v>923</v>
      </c>
      <c r="G23" s="13">
        <v>2077</v>
      </c>
      <c r="H23" s="13">
        <v>1157</v>
      </c>
      <c r="I23" s="13">
        <v>153</v>
      </c>
      <c r="J23" s="13">
        <v>407</v>
      </c>
      <c r="K23" s="11">
        <f t="shared" si="4"/>
        <v>9993</v>
      </c>
    </row>
    <row r="24" spans="1:11" ht="17.25" customHeight="1">
      <c r="A24" s="16" t="s">
        <v>26</v>
      </c>
      <c r="B24" s="13">
        <f>+B25+B26</f>
        <v>106039</v>
      </c>
      <c r="C24" s="13">
        <f aca="true" t="shared" si="7" ref="C24:J24">+C25+C26</f>
        <v>136815</v>
      </c>
      <c r="D24" s="13">
        <f t="shared" si="7"/>
        <v>143026</v>
      </c>
      <c r="E24" s="13">
        <f t="shared" si="7"/>
        <v>116409</v>
      </c>
      <c r="F24" s="13">
        <f t="shared" si="7"/>
        <v>117230</v>
      </c>
      <c r="G24" s="13">
        <f t="shared" si="7"/>
        <v>175252</v>
      </c>
      <c r="H24" s="13">
        <f t="shared" si="7"/>
        <v>81602</v>
      </c>
      <c r="I24" s="13">
        <f t="shared" si="7"/>
        <v>19570</v>
      </c>
      <c r="J24" s="13">
        <f t="shared" si="7"/>
        <v>68860</v>
      </c>
      <c r="K24" s="11">
        <f t="shared" si="4"/>
        <v>964803</v>
      </c>
    </row>
    <row r="25" spans="1:12" ht="17.25" customHeight="1">
      <c r="A25" s="12" t="s">
        <v>114</v>
      </c>
      <c r="B25" s="13">
        <v>11152</v>
      </c>
      <c r="C25" s="13">
        <v>16407</v>
      </c>
      <c r="D25" s="13">
        <v>24618</v>
      </c>
      <c r="E25" s="13">
        <v>39747</v>
      </c>
      <c r="F25" s="13">
        <v>14847</v>
      </c>
      <c r="G25" s="13">
        <v>23775</v>
      </c>
      <c r="H25" s="13">
        <v>9250</v>
      </c>
      <c r="I25" s="13">
        <v>2374</v>
      </c>
      <c r="J25" s="13">
        <v>10504</v>
      </c>
      <c r="K25" s="11">
        <f t="shared" si="4"/>
        <v>152674</v>
      </c>
      <c r="L25" s="52"/>
    </row>
    <row r="26" spans="1:12" ht="17.25" customHeight="1">
      <c r="A26" s="12" t="s">
        <v>115</v>
      </c>
      <c r="B26" s="13">
        <v>94887</v>
      </c>
      <c r="C26" s="13">
        <v>120408</v>
      </c>
      <c r="D26" s="13">
        <v>118408</v>
      </c>
      <c r="E26" s="13">
        <v>76662</v>
      </c>
      <c r="F26" s="13">
        <v>102383</v>
      </c>
      <c r="G26" s="13">
        <v>151477</v>
      </c>
      <c r="H26" s="13">
        <v>72352</v>
      </c>
      <c r="I26" s="13">
        <v>17196</v>
      </c>
      <c r="J26" s="13">
        <v>58356</v>
      </c>
      <c r="K26" s="11">
        <f t="shared" si="4"/>
        <v>812129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4679</v>
      </c>
      <c r="I27" s="11">
        <v>0</v>
      </c>
      <c r="J27" s="11">
        <v>0</v>
      </c>
      <c r="K27" s="11">
        <f t="shared" si="4"/>
        <v>4679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19082.92</v>
      </c>
      <c r="I35" s="19">
        <v>0</v>
      </c>
      <c r="J35" s="19">
        <v>0</v>
      </c>
      <c r="K35" s="23">
        <f>SUM(B35:J35)</f>
        <v>19082.92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693110.95</v>
      </c>
      <c r="C47" s="22">
        <f aca="true" t="shared" si="12" ref="C47:H47">+C48+C57</f>
        <v>953062.7499999999</v>
      </c>
      <c r="D47" s="22">
        <f t="shared" si="12"/>
        <v>1197812.89</v>
      </c>
      <c r="E47" s="22">
        <f t="shared" si="12"/>
        <v>1081318.17</v>
      </c>
      <c r="F47" s="22">
        <f t="shared" si="12"/>
        <v>859542.68</v>
      </c>
      <c r="G47" s="22">
        <f t="shared" si="12"/>
        <v>1308280.9000000001</v>
      </c>
      <c r="H47" s="22">
        <f t="shared" si="12"/>
        <v>661000.64</v>
      </c>
      <c r="I47" s="22">
        <f>+I48+I57</f>
        <v>203870.36000000002</v>
      </c>
      <c r="J47" s="22">
        <f>+J48+J57</f>
        <v>451063.64</v>
      </c>
      <c r="K47" s="22">
        <f>SUM(B47:J47)</f>
        <v>7409062.9799999995</v>
      </c>
    </row>
    <row r="48" spans="1:11" ht="17.25" customHeight="1">
      <c r="A48" s="16" t="s">
        <v>107</v>
      </c>
      <c r="B48" s="23">
        <f>SUM(B49:B56)</f>
        <v>674404.24</v>
      </c>
      <c r="C48" s="23">
        <f aca="true" t="shared" si="13" ref="C48:J48">SUM(C49:C56)</f>
        <v>929595.7799999999</v>
      </c>
      <c r="D48" s="23">
        <f t="shared" si="13"/>
        <v>1172442.92</v>
      </c>
      <c r="E48" s="23">
        <f t="shared" si="13"/>
        <v>1059018.02</v>
      </c>
      <c r="F48" s="23">
        <f t="shared" si="13"/>
        <v>836124</v>
      </c>
      <c r="G48" s="23">
        <f t="shared" si="13"/>
        <v>1278810.84</v>
      </c>
      <c r="H48" s="23">
        <f t="shared" si="13"/>
        <v>641068.2000000001</v>
      </c>
      <c r="I48" s="23">
        <f t="shared" si="13"/>
        <v>203870.36000000002</v>
      </c>
      <c r="J48" s="23">
        <f t="shared" si="13"/>
        <v>437123.36</v>
      </c>
      <c r="K48" s="23">
        <f aca="true" t="shared" si="14" ref="K48:K57">SUM(B48:J48)</f>
        <v>7232457.720000001</v>
      </c>
    </row>
    <row r="49" spans="1:11" ht="17.25" customHeight="1">
      <c r="A49" s="34" t="s">
        <v>43</v>
      </c>
      <c r="B49" s="23">
        <f aca="true" t="shared" si="15" ref="B49:H49">ROUND(B30*B7,2)</f>
        <v>671472.6</v>
      </c>
      <c r="C49" s="23">
        <f t="shared" si="15"/>
        <v>923228.46</v>
      </c>
      <c r="D49" s="23">
        <f t="shared" si="15"/>
        <v>1167725.53</v>
      </c>
      <c r="E49" s="23">
        <f t="shared" si="15"/>
        <v>1057199.62</v>
      </c>
      <c r="F49" s="23">
        <f t="shared" si="15"/>
        <v>832170.29</v>
      </c>
      <c r="G49" s="23">
        <f t="shared" si="15"/>
        <v>1273378.82</v>
      </c>
      <c r="H49" s="23">
        <f t="shared" si="15"/>
        <v>619269.73</v>
      </c>
      <c r="I49" s="23">
        <f>ROUND(I30*I7,2)</f>
        <v>202804.64</v>
      </c>
      <c r="J49" s="23">
        <f>ROUND(J30*J7,2)</f>
        <v>434906.32</v>
      </c>
      <c r="K49" s="23">
        <f t="shared" si="14"/>
        <v>7182156.010000001</v>
      </c>
    </row>
    <row r="50" spans="1:11" ht="17.25" customHeight="1">
      <c r="A50" s="34" t="s">
        <v>44</v>
      </c>
      <c r="B50" s="19">
        <v>0</v>
      </c>
      <c r="C50" s="23">
        <f>ROUND(C31*C7,2)</f>
        <v>2052.14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2052.14</v>
      </c>
    </row>
    <row r="51" spans="1:11" ht="17.25" customHeight="1">
      <c r="A51" s="66" t="s">
        <v>103</v>
      </c>
      <c r="B51" s="67">
        <f aca="true" t="shared" si="16" ref="B51:H51">ROUND(B32*B7,2)</f>
        <v>-1160.04</v>
      </c>
      <c r="C51" s="67">
        <f t="shared" si="16"/>
        <v>-1458.54</v>
      </c>
      <c r="D51" s="67">
        <f t="shared" si="16"/>
        <v>-1668.37</v>
      </c>
      <c r="E51" s="67">
        <f t="shared" si="16"/>
        <v>-1627</v>
      </c>
      <c r="F51" s="67">
        <f t="shared" si="16"/>
        <v>-1327.81</v>
      </c>
      <c r="G51" s="67">
        <f t="shared" si="16"/>
        <v>-1998.06</v>
      </c>
      <c r="H51" s="67">
        <f t="shared" si="16"/>
        <v>-999.49</v>
      </c>
      <c r="I51" s="19">
        <v>0</v>
      </c>
      <c r="J51" s="19">
        <v>0</v>
      </c>
      <c r="K51" s="67">
        <f>SUM(B51:J51)</f>
        <v>-10239.31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19082.92</v>
      </c>
      <c r="I53" s="31">
        <f>+I35</f>
        <v>0</v>
      </c>
      <c r="J53" s="31">
        <f>+J35</f>
        <v>0</v>
      </c>
      <c r="K53" s="23">
        <f t="shared" si="14"/>
        <v>19082.92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176605.25999999998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706363.7</v>
      </c>
      <c r="C61" s="35">
        <f t="shared" si="17"/>
        <v>1105563.02</v>
      </c>
      <c r="D61" s="35">
        <f t="shared" si="17"/>
        <v>1181239.97</v>
      </c>
      <c r="E61" s="35">
        <f t="shared" si="17"/>
        <v>90722.79999999999</v>
      </c>
      <c r="F61" s="35">
        <f t="shared" si="17"/>
        <v>890230.51</v>
      </c>
      <c r="G61" s="35">
        <f t="shared" si="17"/>
        <v>1155597.41</v>
      </c>
      <c r="H61" s="35">
        <f t="shared" si="17"/>
        <v>696856.51</v>
      </c>
      <c r="I61" s="35">
        <f t="shared" si="17"/>
        <v>289010.86</v>
      </c>
      <c r="J61" s="35">
        <f t="shared" si="17"/>
        <v>429595.38</v>
      </c>
      <c r="K61" s="35">
        <f>SUM(B61:J61)</f>
        <v>6545180.16</v>
      </c>
    </row>
    <row r="62" spans="1:11" ht="18.75" customHeight="1">
      <c r="A62" s="16" t="s">
        <v>73</v>
      </c>
      <c r="B62" s="35">
        <f aca="true" t="shared" si="18" ref="B62:J62">B63+B64+B65+B66+B67+B68</f>
        <v>-87409.67000000001</v>
      </c>
      <c r="C62" s="35">
        <f t="shared" si="18"/>
        <v>-38102.380000000005</v>
      </c>
      <c r="D62" s="35">
        <f t="shared" si="18"/>
        <v>-65129.85</v>
      </c>
      <c r="E62" s="35">
        <f t="shared" si="18"/>
        <v>-196512.44</v>
      </c>
      <c r="F62" s="35">
        <f t="shared" si="18"/>
        <v>-116389.26</v>
      </c>
      <c r="G62" s="35">
        <f t="shared" si="18"/>
        <v>-123382.8</v>
      </c>
      <c r="H62" s="35">
        <f t="shared" si="18"/>
        <v>-33949.2</v>
      </c>
      <c r="I62" s="35">
        <f t="shared" si="18"/>
        <v>-4104</v>
      </c>
      <c r="J62" s="35">
        <f t="shared" si="18"/>
        <v>-13927</v>
      </c>
      <c r="K62" s="35">
        <f aca="true" t="shared" si="19" ref="K62:K91">SUM(B62:J62)</f>
        <v>-678906.6</v>
      </c>
    </row>
    <row r="63" spans="1:11" ht="18.75" customHeight="1">
      <c r="A63" s="12" t="s">
        <v>74</v>
      </c>
      <c r="B63" s="35">
        <f>-ROUND(B9*$D$3,2)</f>
        <v>-27398</v>
      </c>
      <c r="C63" s="35">
        <f aca="true" t="shared" si="20" ref="C63:J63">-ROUND(C9*$D$3,2)</f>
        <v>-33671.8</v>
      </c>
      <c r="D63" s="35">
        <f t="shared" si="20"/>
        <v>-38836</v>
      </c>
      <c r="E63" s="35">
        <f t="shared" si="20"/>
        <v>-63182.6</v>
      </c>
      <c r="F63" s="35">
        <f t="shared" si="20"/>
        <v>-27314.4</v>
      </c>
      <c r="G63" s="35">
        <f t="shared" si="20"/>
        <v>-42799.4</v>
      </c>
      <c r="H63" s="35">
        <f t="shared" si="20"/>
        <v>-33949.2</v>
      </c>
      <c r="I63" s="35">
        <f t="shared" si="20"/>
        <v>-4104</v>
      </c>
      <c r="J63" s="35">
        <f t="shared" si="20"/>
        <v>-13927</v>
      </c>
      <c r="K63" s="35">
        <f t="shared" si="19"/>
        <v>-285182.39999999997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-1094.4</v>
      </c>
      <c r="C65" s="35">
        <v>-277.4</v>
      </c>
      <c r="D65" s="35">
        <v>-178.6</v>
      </c>
      <c r="E65" s="35">
        <v>-858.8</v>
      </c>
      <c r="F65" s="35">
        <v>-535.8</v>
      </c>
      <c r="G65" s="35">
        <v>-380</v>
      </c>
      <c r="H65" s="19">
        <v>0</v>
      </c>
      <c r="I65" s="19">
        <v>0</v>
      </c>
      <c r="J65" s="19">
        <v>0</v>
      </c>
      <c r="K65" s="35">
        <f t="shared" si="19"/>
        <v>-3325</v>
      </c>
    </row>
    <row r="66" spans="1:11" ht="18.75" customHeight="1">
      <c r="A66" s="12" t="s">
        <v>104</v>
      </c>
      <c r="B66" s="35">
        <v>-2234.4</v>
      </c>
      <c r="C66" s="35">
        <v>-266</v>
      </c>
      <c r="D66" s="35">
        <v>-931</v>
      </c>
      <c r="E66" s="35">
        <v>-2052</v>
      </c>
      <c r="F66" s="35">
        <v>-1010.8</v>
      </c>
      <c r="G66" s="35">
        <v>-239.4</v>
      </c>
      <c r="H66" s="19">
        <v>0</v>
      </c>
      <c r="I66" s="19">
        <v>0</v>
      </c>
      <c r="J66" s="19">
        <v>0</v>
      </c>
      <c r="K66" s="35">
        <f t="shared" si="19"/>
        <v>-6733.599999999999</v>
      </c>
    </row>
    <row r="67" spans="1:11" ht="18.75" customHeight="1">
      <c r="A67" s="12" t="s">
        <v>52</v>
      </c>
      <c r="B67" s="35">
        <v>-56682.87</v>
      </c>
      <c r="C67" s="35">
        <v>-3887.18</v>
      </c>
      <c r="D67" s="35">
        <v>-25184.25</v>
      </c>
      <c r="E67" s="35">
        <v>-130419.04</v>
      </c>
      <c r="F67" s="35">
        <v>-87528.26</v>
      </c>
      <c r="G67" s="35">
        <v>-79964</v>
      </c>
      <c r="H67" s="19">
        <v>0</v>
      </c>
      <c r="I67" s="19">
        <v>0</v>
      </c>
      <c r="J67" s="19">
        <v>0</v>
      </c>
      <c r="K67" s="35">
        <f t="shared" si="19"/>
        <v>-383665.6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78</v>
      </c>
      <c r="B69" s="67">
        <f aca="true" t="shared" si="21" ref="B69:J69">SUM(B70:B99)</f>
        <v>793773.37</v>
      </c>
      <c r="C69" s="67">
        <f t="shared" si="21"/>
        <v>1143665.4</v>
      </c>
      <c r="D69" s="67">
        <f t="shared" si="21"/>
        <v>1246369.82</v>
      </c>
      <c r="E69" s="67">
        <f t="shared" si="21"/>
        <v>287235.24</v>
      </c>
      <c r="F69" s="67">
        <f t="shared" si="21"/>
        <v>1006619.77</v>
      </c>
      <c r="G69" s="67">
        <f t="shared" si="21"/>
        <v>1278980.21</v>
      </c>
      <c r="H69" s="67">
        <f t="shared" si="21"/>
        <v>730805.71</v>
      </c>
      <c r="I69" s="67">
        <f t="shared" si="21"/>
        <v>293114.86</v>
      </c>
      <c r="J69" s="67">
        <f t="shared" si="21"/>
        <v>443522.38</v>
      </c>
      <c r="K69" s="67">
        <f t="shared" si="19"/>
        <v>7224086.76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-81.44000000000001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-215.68</v>
      </c>
      <c r="C80" s="19">
        <v>0</v>
      </c>
      <c r="D80" s="19">
        <v>-3707</v>
      </c>
      <c r="E80" s="19">
        <v>0</v>
      </c>
      <c r="F80" s="19">
        <v>-896.42</v>
      </c>
      <c r="G80" s="19">
        <v>-1570.42</v>
      </c>
      <c r="H80" s="19">
        <v>-175.24</v>
      </c>
      <c r="I80" s="19">
        <v>0</v>
      </c>
      <c r="J80" s="19">
        <v>0</v>
      </c>
      <c r="K80" s="19">
        <f t="shared" si="19"/>
        <v>-6564.759999999999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134</v>
      </c>
      <c r="B82" s="19">
        <v>808500</v>
      </c>
      <c r="C82" s="19">
        <v>1164800</v>
      </c>
      <c r="D82" s="19">
        <v>1271100</v>
      </c>
      <c r="E82" s="19">
        <v>301200</v>
      </c>
      <c r="F82" s="19">
        <v>1027100</v>
      </c>
      <c r="G82" s="19">
        <v>1309800</v>
      </c>
      <c r="H82" s="19">
        <v>745300</v>
      </c>
      <c r="I82" s="19">
        <v>361000</v>
      </c>
      <c r="J82" s="19">
        <v>453900</v>
      </c>
      <c r="K82" s="19">
        <f t="shared" si="19"/>
        <v>7442700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79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82</v>
      </c>
      <c r="B104" s="24">
        <f aca="true" t="shared" si="22" ref="B104:H104">+B105+B106</f>
        <v>1399474.65</v>
      </c>
      <c r="C104" s="24">
        <f t="shared" si="22"/>
        <v>2058625.7699999998</v>
      </c>
      <c r="D104" s="24">
        <f t="shared" si="22"/>
        <v>2379052.86</v>
      </c>
      <c r="E104" s="24">
        <f t="shared" si="22"/>
        <v>1172040.97</v>
      </c>
      <c r="F104" s="24">
        <f t="shared" si="22"/>
        <v>1749773.19</v>
      </c>
      <c r="G104" s="24">
        <f t="shared" si="22"/>
        <v>2463878.31</v>
      </c>
      <c r="H104" s="24">
        <f t="shared" si="22"/>
        <v>1357857.15</v>
      </c>
      <c r="I104" s="24">
        <f>+I105+I106</f>
        <v>492881.22</v>
      </c>
      <c r="J104" s="24">
        <f>+J105+J106</f>
        <v>880659.02</v>
      </c>
      <c r="K104" s="48">
        <f>SUM(B104:J104)</f>
        <v>13954243.14</v>
      </c>
      <c r="L104" s="54"/>
    </row>
    <row r="105" spans="1:12" ht="18" customHeight="1">
      <c r="A105" s="16" t="s">
        <v>81</v>
      </c>
      <c r="B105" s="24">
        <f aca="true" t="shared" si="23" ref="B105:J105">+B48+B62+B69+B101</f>
        <v>1380767.94</v>
      </c>
      <c r="C105" s="24">
        <f t="shared" si="23"/>
        <v>2035158.7999999998</v>
      </c>
      <c r="D105" s="24">
        <f t="shared" si="23"/>
        <v>2353682.8899999997</v>
      </c>
      <c r="E105" s="24">
        <f t="shared" si="23"/>
        <v>1149740.82</v>
      </c>
      <c r="F105" s="24">
        <f t="shared" si="23"/>
        <v>1726354.51</v>
      </c>
      <c r="G105" s="24">
        <f t="shared" si="23"/>
        <v>2434408.25</v>
      </c>
      <c r="H105" s="24">
        <f t="shared" si="23"/>
        <v>1337924.71</v>
      </c>
      <c r="I105" s="24">
        <f t="shared" si="23"/>
        <v>492881.22</v>
      </c>
      <c r="J105" s="24">
        <f t="shared" si="23"/>
        <v>866718.74</v>
      </c>
      <c r="K105" s="48">
        <f>SUM(B105:J105)</f>
        <v>13777637.879999999</v>
      </c>
      <c r="L105" s="54"/>
    </row>
    <row r="106" spans="1:11" ht="18.75" customHeight="1">
      <c r="A106" s="16" t="s">
        <v>98</v>
      </c>
      <c r="B106" s="24">
        <f aca="true" t="shared" si="24" ref="B106:J106">IF(+B57+B102+B107&lt;0,0,(B57+B102+B107))</f>
        <v>18706.71</v>
      </c>
      <c r="C106" s="24">
        <f t="shared" si="24"/>
        <v>23466.97</v>
      </c>
      <c r="D106" s="24">
        <f t="shared" si="24"/>
        <v>25369.97</v>
      </c>
      <c r="E106" s="24">
        <f t="shared" si="24"/>
        <v>22300.15</v>
      </c>
      <c r="F106" s="24">
        <f t="shared" si="24"/>
        <v>23418.68</v>
      </c>
      <c r="G106" s="24">
        <f t="shared" si="24"/>
        <v>29470.06</v>
      </c>
      <c r="H106" s="24">
        <f t="shared" si="24"/>
        <v>19932.44</v>
      </c>
      <c r="I106" s="19">
        <f t="shared" si="24"/>
        <v>0</v>
      </c>
      <c r="J106" s="24">
        <f t="shared" si="24"/>
        <v>13940.28</v>
      </c>
      <c r="K106" s="48">
        <f>SUM(B106:J106)</f>
        <v>176605.25999999998</v>
      </c>
    </row>
    <row r="107" spans="1:13" ht="18.75" customHeight="1">
      <c r="A107" s="16" t="s">
        <v>83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68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13954243.16</v>
      </c>
      <c r="L112" s="54"/>
    </row>
    <row r="113" spans="1:11" ht="18.75" customHeight="1">
      <c r="A113" s="26" t="s">
        <v>69</v>
      </c>
      <c r="B113" s="27">
        <v>179662.97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179662.97</v>
      </c>
    </row>
    <row r="114" spans="1:11" ht="18.75" customHeight="1">
      <c r="A114" s="26" t="s">
        <v>70</v>
      </c>
      <c r="B114" s="27">
        <v>1219811.68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1219811.68</v>
      </c>
    </row>
    <row r="115" spans="1:11" ht="18.75" customHeight="1">
      <c r="A115" s="26" t="s">
        <v>71</v>
      </c>
      <c r="B115" s="40">
        <v>0</v>
      </c>
      <c r="C115" s="27">
        <f>+C104</f>
        <v>2058625.7699999998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2058625.7699999998</v>
      </c>
    </row>
    <row r="116" spans="1:11" ht="18.75" customHeight="1">
      <c r="A116" s="26" t="s">
        <v>72</v>
      </c>
      <c r="B116" s="40">
        <v>0</v>
      </c>
      <c r="C116" s="40">
        <v>0</v>
      </c>
      <c r="D116" s="27">
        <f>+D104</f>
        <v>2379052.86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2379052.86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1054836.88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1054836.88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117204.1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117204.1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343841.83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343841.83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643141.33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643141.33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85713.79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85713.79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677076.24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677076.24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593038.51</v>
      </c>
      <c r="H123" s="40">
        <v>0</v>
      </c>
      <c r="I123" s="40">
        <v>0</v>
      </c>
      <c r="J123" s="40">
        <v>0</v>
      </c>
      <c r="K123" s="41">
        <f t="shared" si="25"/>
        <v>593038.51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57945.89</v>
      </c>
      <c r="H124" s="40">
        <v>0</v>
      </c>
      <c r="I124" s="40">
        <v>0</v>
      </c>
      <c r="J124" s="40">
        <v>0</v>
      </c>
      <c r="K124" s="41">
        <f t="shared" si="25"/>
        <v>57945.89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424637.25</v>
      </c>
      <c r="H125" s="40">
        <v>0</v>
      </c>
      <c r="I125" s="40">
        <v>0</v>
      </c>
      <c r="J125" s="40">
        <v>0</v>
      </c>
      <c r="K125" s="41">
        <f t="shared" si="25"/>
        <v>424637.25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334642.16</v>
      </c>
      <c r="H126" s="40">
        <v>0</v>
      </c>
      <c r="I126" s="40">
        <v>0</v>
      </c>
      <c r="J126" s="40">
        <v>0</v>
      </c>
      <c r="K126" s="41">
        <f t="shared" si="25"/>
        <v>334642.16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1053614.5</v>
      </c>
      <c r="H127" s="40">
        <v>0</v>
      </c>
      <c r="I127" s="40">
        <v>0</v>
      </c>
      <c r="J127" s="40">
        <v>0</v>
      </c>
      <c r="K127" s="41">
        <f t="shared" si="25"/>
        <v>1053614.5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482944.96</v>
      </c>
      <c r="I128" s="40">
        <v>0</v>
      </c>
      <c r="J128" s="40">
        <v>0</v>
      </c>
      <c r="K128" s="41">
        <f t="shared" si="25"/>
        <v>482944.96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874912.2</v>
      </c>
      <c r="I129" s="40">
        <v>0</v>
      </c>
      <c r="J129" s="40">
        <v>0</v>
      </c>
      <c r="K129" s="41">
        <f t="shared" si="25"/>
        <v>874912.2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492881.22</v>
      </c>
      <c r="J130" s="40">
        <v>0</v>
      </c>
      <c r="K130" s="41">
        <f t="shared" si="25"/>
        <v>492881.22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880659.02</v>
      </c>
      <c r="K131" s="44">
        <f t="shared" si="25"/>
        <v>880659.02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2017-06-13T20:09:08Z</dcterms:modified>
  <cp:category/>
  <cp:version/>
  <cp:contentType/>
  <cp:contentStatus/>
</cp:coreProperties>
</file>