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<sst xmlns="http://schemas.openxmlformats.org/spreadsheetml/2006/main" count="105" uniqueCount="103">
  <si>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</si>
  <si>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</si>
  <si>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</si>
  <si>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</si>
  <si>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</si>
  <si>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</si>
  <si>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</si>
  <si>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</si>
  <si>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</si>
  <si>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</si>
  <si>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</si>
  <si>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</si>
  <si>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</si>
  <si>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</si>
  <si>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</si>
  <si>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</si>
  <si>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</si>
  <si>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</si>
  <si>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</si>
  <si>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</si>
  <si>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</si>
  <si>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</si>
  <si>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</si>
  <si>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</si>
  <si>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</si>
  <si>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</si>
  <si>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</si>
  <si>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</si>
  <si>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</si>
  <si>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</si>
  <si>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</si>
  <si>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</si>
  <si>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</si>
  <si>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</si>
  <si>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</si>
  <si>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</si>
  <si>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</si>
  <si>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</si>
  <si>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</si>
  <si>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</si>
  <si>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</si>
  <si>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</si>
  <si>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</si>
  <si>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</si>
  <si>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</si>
  <si>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</si>
  <si>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</si>
  <si>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</si>
  <si>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</si>
  <si>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</si>
  <si>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</si>
  <si>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</si>
  <si>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</si>
  <si>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</si>
  <si>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</si>
  <si>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</si>
  <si>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</si>
  <si>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</si>
  <si>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</si>
  <si>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</si>
  <si>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</si>
  <si>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</si>
  <si>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</si>
  <si>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</si>
  <si>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</si>
  <si>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</si>
  <si>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</si>
  <si>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</si>
  <si>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</si>
  <si>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</si>
  <si>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</si>
  <si>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</si>
  <si>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</si>
  <si>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</si>
  <si>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</si>
  <si>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</si>
  <si>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</si>
  <si>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</si>
  <si>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</si>
  <si>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</si>
  <si>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</si>
  <si>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</si>
  <si>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</si>
  <si>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</si>
  <si>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</si>
  <si>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</si>
  <si>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</si>
  <si>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</si>
  <si>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</si>
  <si>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</si>
  <si>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</si>
  <si>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</si>
  <si>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</si>
  <si>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</si>
  <si>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</si>
  <si>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</si>
  <si>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</si>
  <si>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</si>
  <si>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</si>
  <si>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</si>
  <si>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</si>
  <si>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</si>
  <si>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17/06/17 - VENCIMENTO 23/06/17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</si>
</sst>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2.7539062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347001</v>
      </c>
      <c r="C7" s="10">
        <f>C8+C20+C24</f>
        <v>238230</v>
      </c>
      <c r="D7" s="10">
        <f>D8+D20+D24</f>
        <v>283444</v>
      </c>
      <c r="E7" s="10">
        <f>E8+E20+E24</f>
        <v>36770</v>
      </c>
      <c r="F7" s="10">
        <f aca="true" t="shared" si="0" ref="F7:M7">F8+F20+F24</f>
        <v>218286</v>
      </c>
      <c r="G7" s="10">
        <f t="shared" si="0"/>
        <v>341727</v>
      </c>
      <c r="H7" s="10">
        <f t="shared" si="0"/>
        <v>307389</v>
      </c>
      <c r="I7" s="10">
        <f t="shared" si="0"/>
        <v>303934</v>
      </c>
      <c r="J7" s="10">
        <f t="shared" si="0"/>
        <v>211807</v>
      </c>
      <c r="K7" s="10">
        <f t="shared" si="0"/>
        <v>279219</v>
      </c>
      <c r="L7" s="10">
        <f t="shared" si="0"/>
        <v>91743</v>
      </c>
      <c r="M7" s="10">
        <f t="shared" si="0"/>
        <v>53116</v>
      </c>
      <c r="N7" s="10">
        <f>+N8+N20+N24</f>
        <v>2712666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148007</v>
      </c>
      <c r="C8" s="12">
        <f>+C9+C12+C16</f>
        <v>109762</v>
      </c>
      <c r="D8" s="12">
        <f>+D9+D12+D16</f>
        <v>139031</v>
      </c>
      <c r="E8" s="12">
        <f>+E9+E12+E16</f>
        <v>16390</v>
      </c>
      <c r="F8" s="12">
        <f aca="true" t="shared" si="1" ref="F8:M8">+F9+F12+F16</f>
        <v>99020</v>
      </c>
      <c r="G8" s="12">
        <f t="shared" si="1"/>
        <v>157563</v>
      </c>
      <c r="H8" s="12">
        <f t="shared" si="1"/>
        <v>141475</v>
      </c>
      <c r="I8" s="12">
        <f t="shared" si="1"/>
        <v>139920</v>
      </c>
      <c r="J8" s="12">
        <f t="shared" si="1"/>
        <v>100114</v>
      </c>
      <c r="K8" s="12">
        <f t="shared" si="1"/>
        <v>126793</v>
      </c>
      <c r="L8" s="12">
        <f t="shared" si="1"/>
        <v>46741</v>
      </c>
      <c r="M8" s="12">
        <f t="shared" si="1"/>
        <v>28655</v>
      </c>
      <c r="N8" s="12">
        <f>SUM(B8:M8)</f>
        <v>1253471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16968</v>
      </c>
      <c r="C9" s="14">
        <v>16880</v>
      </c>
      <c r="D9" s="14">
        <v>14617</v>
      </c>
      <c r="E9" s="14">
        <v>1249</v>
      </c>
      <c r="F9" s="14">
        <v>10525</v>
      </c>
      <c r="G9" s="14">
        <v>19376</v>
      </c>
      <c r="H9" s="14">
        <v>21814</v>
      </c>
      <c r="I9" s="14">
        <v>11620</v>
      </c>
      <c r="J9" s="14">
        <v>14035</v>
      </c>
      <c r="K9" s="14">
        <v>12373</v>
      </c>
      <c r="L9" s="14">
        <v>6075</v>
      </c>
      <c r="M9" s="14">
        <v>3872</v>
      </c>
      <c r="N9" s="12">
        <f aca="true" t="shared" si="2" ref="N9:N19">SUM(B9:M9)</f>
        <v>149404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16968</v>
      </c>
      <c r="C10" s="14">
        <f>+C9-C11</f>
        <v>16880</v>
      </c>
      <c r="D10" s="14">
        <f>+D9-D11</f>
        <v>14617</v>
      </c>
      <c r="E10" s="14">
        <f>+E9-E11</f>
        <v>1249</v>
      </c>
      <c r="F10" s="14">
        <f aca="true" t="shared" si="3" ref="F10:M10">+F9-F11</f>
        <v>10525</v>
      </c>
      <c r="G10" s="14">
        <f t="shared" si="3"/>
        <v>19376</v>
      </c>
      <c r="H10" s="14">
        <f t="shared" si="3"/>
        <v>21814</v>
      </c>
      <c r="I10" s="14">
        <f t="shared" si="3"/>
        <v>11620</v>
      </c>
      <c r="J10" s="14">
        <f t="shared" si="3"/>
        <v>14035</v>
      </c>
      <c r="K10" s="14">
        <f t="shared" si="3"/>
        <v>12373</v>
      </c>
      <c r="L10" s="14">
        <f t="shared" si="3"/>
        <v>6075</v>
      </c>
      <c r="M10" s="14">
        <f t="shared" si="3"/>
        <v>3872</v>
      </c>
      <c r="N10" s="12">
        <f t="shared" si="2"/>
        <v>149404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120611</v>
      </c>
      <c r="C12" s="14">
        <f>C13+C14+C15</f>
        <v>85940</v>
      </c>
      <c r="D12" s="14">
        <f>D13+D14+D15</f>
        <v>115928</v>
      </c>
      <c r="E12" s="14">
        <f>E13+E14+E15</f>
        <v>14053</v>
      </c>
      <c r="F12" s="14">
        <f aca="true" t="shared" si="4" ref="F12:M12">F13+F14+F15</f>
        <v>82009</v>
      </c>
      <c r="G12" s="14">
        <f t="shared" si="4"/>
        <v>127051</v>
      </c>
      <c r="H12" s="14">
        <f t="shared" si="4"/>
        <v>110473</v>
      </c>
      <c r="I12" s="14">
        <f t="shared" si="4"/>
        <v>118059</v>
      </c>
      <c r="J12" s="14">
        <f t="shared" si="4"/>
        <v>79186</v>
      </c>
      <c r="K12" s="14">
        <f t="shared" si="4"/>
        <v>104418</v>
      </c>
      <c r="L12" s="14">
        <f t="shared" si="4"/>
        <v>37848</v>
      </c>
      <c r="M12" s="14">
        <f t="shared" si="4"/>
        <v>23321</v>
      </c>
      <c r="N12" s="12">
        <f t="shared" si="2"/>
        <v>1018897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58272</v>
      </c>
      <c r="C13" s="14">
        <v>43796</v>
      </c>
      <c r="D13" s="14">
        <v>55413</v>
      </c>
      <c r="E13" s="14">
        <v>6848</v>
      </c>
      <c r="F13" s="14">
        <v>39368</v>
      </c>
      <c r="G13" s="14">
        <v>61774</v>
      </c>
      <c r="H13" s="14">
        <v>55639</v>
      </c>
      <c r="I13" s="14">
        <v>58244</v>
      </c>
      <c r="J13" s="14">
        <v>37455</v>
      </c>
      <c r="K13" s="14">
        <v>48231</v>
      </c>
      <c r="L13" s="14">
        <v>17120</v>
      </c>
      <c r="M13" s="14">
        <v>10217</v>
      </c>
      <c r="N13" s="12">
        <f t="shared" si="2"/>
        <v>492377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60255</v>
      </c>
      <c r="C14" s="14">
        <v>39891</v>
      </c>
      <c r="D14" s="14">
        <v>58967</v>
      </c>
      <c r="E14" s="14">
        <v>6852</v>
      </c>
      <c r="F14" s="14">
        <v>40964</v>
      </c>
      <c r="G14" s="14">
        <v>61678</v>
      </c>
      <c r="H14" s="14">
        <v>52447</v>
      </c>
      <c r="I14" s="14">
        <v>58178</v>
      </c>
      <c r="J14" s="14">
        <v>40078</v>
      </c>
      <c r="K14" s="14">
        <v>54511</v>
      </c>
      <c r="L14" s="14">
        <v>20040</v>
      </c>
      <c r="M14" s="14">
        <v>12747</v>
      </c>
      <c r="N14" s="12">
        <f t="shared" si="2"/>
        <v>506608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2084</v>
      </c>
      <c r="C15" s="14">
        <v>2253</v>
      </c>
      <c r="D15" s="14">
        <v>1548</v>
      </c>
      <c r="E15" s="14">
        <v>353</v>
      </c>
      <c r="F15" s="14">
        <v>1677</v>
      </c>
      <c r="G15" s="14">
        <v>3599</v>
      </c>
      <c r="H15" s="14">
        <v>2387</v>
      </c>
      <c r="I15" s="14">
        <v>1637</v>
      </c>
      <c r="J15" s="14">
        <v>1653</v>
      </c>
      <c r="K15" s="14">
        <v>1676</v>
      </c>
      <c r="L15" s="14">
        <v>688</v>
      </c>
      <c r="M15" s="14">
        <v>357</v>
      </c>
      <c r="N15" s="12">
        <f t="shared" si="2"/>
        <v>19912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10428</v>
      </c>
      <c r="C16" s="14">
        <f>C17+C18+C19</f>
        <v>6942</v>
      </c>
      <c r="D16" s="14">
        <f>D17+D18+D19</f>
        <v>8486</v>
      </c>
      <c r="E16" s="14">
        <f>E17+E18+E19</f>
        <v>1088</v>
      </c>
      <c r="F16" s="14">
        <f aca="true" t="shared" si="5" ref="F16:M16">F17+F18+F19</f>
        <v>6486</v>
      </c>
      <c r="G16" s="14">
        <f t="shared" si="5"/>
        <v>11136</v>
      </c>
      <c r="H16" s="14">
        <f t="shared" si="5"/>
        <v>9188</v>
      </c>
      <c r="I16" s="14">
        <f t="shared" si="5"/>
        <v>10241</v>
      </c>
      <c r="J16" s="14">
        <f t="shared" si="5"/>
        <v>6893</v>
      </c>
      <c r="K16" s="14">
        <f t="shared" si="5"/>
        <v>10002</v>
      </c>
      <c r="L16" s="14">
        <f t="shared" si="5"/>
        <v>2818</v>
      </c>
      <c r="M16" s="14">
        <f t="shared" si="5"/>
        <v>1462</v>
      </c>
      <c r="N16" s="12">
        <f t="shared" si="2"/>
        <v>85170</v>
      </c>
    </row>
    <row r="17" spans="1:25" ht="18.75" customHeight="1">
      <c r="A17" s="15" t="s">
        <v>16</v>
      </c>
      <c r="B17" s="14">
        <v>9885</v>
      </c>
      <c r="C17" s="14">
        <v>6620</v>
      </c>
      <c r="D17" s="14">
        <v>8070</v>
      </c>
      <c r="E17" s="14">
        <v>1017</v>
      </c>
      <c r="F17" s="14">
        <v>6166</v>
      </c>
      <c r="G17" s="14">
        <v>10628</v>
      </c>
      <c r="H17" s="14">
        <v>8708</v>
      </c>
      <c r="I17" s="14">
        <v>9796</v>
      </c>
      <c r="J17" s="14">
        <v>6436</v>
      </c>
      <c r="K17" s="14">
        <v>9375</v>
      </c>
      <c r="L17" s="14">
        <v>2575</v>
      </c>
      <c r="M17" s="14">
        <v>1350</v>
      </c>
      <c r="N17" s="12">
        <f t="shared" si="2"/>
        <v>80626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534</v>
      </c>
      <c r="C18" s="14">
        <v>318</v>
      </c>
      <c r="D18" s="14">
        <v>416</v>
      </c>
      <c r="E18" s="14">
        <v>70</v>
      </c>
      <c r="F18" s="14">
        <v>320</v>
      </c>
      <c r="G18" s="14">
        <v>503</v>
      </c>
      <c r="H18" s="14">
        <v>479</v>
      </c>
      <c r="I18" s="14">
        <v>437</v>
      </c>
      <c r="J18" s="14">
        <v>450</v>
      </c>
      <c r="K18" s="14">
        <v>614</v>
      </c>
      <c r="L18" s="14">
        <v>239</v>
      </c>
      <c r="M18" s="14">
        <v>111</v>
      </c>
      <c r="N18" s="12">
        <f t="shared" si="2"/>
        <v>4491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9</v>
      </c>
      <c r="C19" s="14">
        <v>4</v>
      </c>
      <c r="D19" s="14">
        <v>0</v>
      </c>
      <c r="E19" s="14">
        <v>1</v>
      </c>
      <c r="F19" s="14">
        <v>0</v>
      </c>
      <c r="G19" s="14">
        <v>5</v>
      </c>
      <c r="H19" s="14">
        <v>1</v>
      </c>
      <c r="I19" s="14">
        <v>8</v>
      </c>
      <c r="J19" s="14">
        <v>7</v>
      </c>
      <c r="K19" s="14">
        <v>13</v>
      </c>
      <c r="L19" s="14">
        <v>4</v>
      </c>
      <c r="M19" s="14">
        <v>1</v>
      </c>
      <c r="N19" s="12">
        <f t="shared" si="2"/>
        <v>53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83397</v>
      </c>
      <c r="C20" s="18">
        <f>C21+C22+C23</f>
        <v>50699</v>
      </c>
      <c r="D20" s="18">
        <f>D21+D22+D23</f>
        <v>57242</v>
      </c>
      <c r="E20" s="18">
        <f>E21+E22+E23</f>
        <v>7602</v>
      </c>
      <c r="F20" s="18">
        <f aca="true" t="shared" si="6" ref="F20:M20">F21+F22+F23</f>
        <v>45470</v>
      </c>
      <c r="G20" s="18">
        <f t="shared" si="6"/>
        <v>69999</v>
      </c>
      <c r="H20" s="18">
        <f t="shared" si="6"/>
        <v>69483</v>
      </c>
      <c r="I20" s="18">
        <f t="shared" si="6"/>
        <v>74813</v>
      </c>
      <c r="J20" s="18">
        <f t="shared" si="6"/>
        <v>46298</v>
      </c>
      <c r="K20" s="18">
        <f t="shared" si="6"/>
        <v>77134</v>
      </c>
      <c r="L20" s="18">
        <f t="shared" si="6"/>
        <v>23433</v>
      </c>
      <c r="M20" s="18">
        <f t="shared" si="6"/>
        <v>13030</v>
      </c>
      <c r="N20" s="12">
        <f aca="true" t="shared" si="7" ref="N20:N26">SUM(B20:M20)</f>
        <v>618600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42686</v>
      </c>
      <c r="C21" s="14">
        <v>28532</v>
      </c>
      <c r="D21" s="14">
        <v>28501</v>
      </c>
      <c r="E21" s="14">
        <v>3989</v>
      </c>
      <c r="F21" s="14">
        <v>23167</v>
      </c>
      <c r="G21" s="14">
        <v>35577</v>
      </c>
      <c r="H21" s="14">
        <v>37908</v>
      </c>
      <c r="I21" s="14">
        <v>39178</v>
      </c>
      <c r="J21" s="14">
        <v>23558</v>
      </c>
      <c r="K21" s="14">
        <v>37832</v>
      </c>
      <c r="L21" s="14">
        <v>11479</v>
      </c>
      <c r="M21" s="14">
        <v>6309</v>
      </c>
      <c r="N21" s="12">
        <f t="shared" si="7"/>
        <v>318716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39672</v>
      </c>
      <c r="C22" s="14">
        <v>21252</v>
      </c>
      <c r="D22" s="14">
        <v>28107</v>
      </c>
      <c r="E22" s="14">
        <v>3483</v>
      </c>
      <c r="F22" s="14">
        <v>21591</v>
      </c>
      <c r="G22" s="14">
        <v>33065</v>
      </c>
      <c r="H22" s="14">
        <v>30643</v>
      </c>
      <c r="I22" s="14">
        <v>34829</v>
      </c>
      <c r="J22" s="14">
        <v>22003</v>
      </c>
      <c r="K22" s="14">
        <v>38446</v>
      </c>
      <c r="L22" s="14">
        <v>11633</v>
      </c>
      <c r="M22" s="14">
        <v>6580</v>
      </c>
      <c r="N22" s="12">
        <f t="shared" si="7"/>
        <v>291304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1039</v>
      </c>
      <c r="C23" s="14">
        <v>915</v>
      </c>
      <c r="D23" s="14">
        <v>634</v>
      </c>
      <c r="E23" s="14">
        <v>130</v>
      </c>
      <c r="F23" s="14">
        <v>712</v>
      </c>
      <c r="G23" s="14">
        <v>1357</v>
      </c>
      <c r="H23" s="14">
        <v>932</v>
      </c>
      <c r="I23" s="14">
        <v>806</v>
      </c>
      <c r="J23" s="14">
        <v>737</v>
      </c>
      <c r="K23" s="14">
        <v>856</v>
      </c>
      <c r="L23" s="14">
        <v>321</v>
      </c>
      <c r="M23" s="14">
        <v>141</v>
      </c>
      <c r="N23" s="12">
        <f t="shared" si="7"/>
        <v>8580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115597</v>
      </c>
      <c r="C24" s="14">
        <f>C25+C26</f>
        <v>77769</v>
      </c>
      <c r="D24" s="14">
        <f>D25+D26</f>
        <v>87171</v>
      </c>
      <c r="E24" s="14">
        <f>E25+E26</f>
        <v>12778</v>
      </c>
      <c r="F24" s="14">
        <f aca="true" t="shared" si="8" ref="F24:M24">F25+F26</f>
        <v>73796</v>
      </c>
      <c r="G24" s="14">
        <f t="shared" si="8"/>
        <v>114165</v>
      </c>
      <c r="H24" s="14">
        <f t="shared" si="8"/>
        <v>96431</v>
      </c>
      <c r="I24" s="14">
        <f t="shared" si="8"/>
        <v>89201</v>
      </c>
      <c r="J24" s="14">
        <f t="shared" si="8"/>
        <v>65395</v>
      </c>
      <c r="K24" s="14">
        <f t="shared" si="8"/>
        <v>75292</v>
      </c>
      <c r="L24" s="14">
        <f t="shared" si="8"/>
        <v>21569</v>
      </c>
      <c r="M24" s="14">
        <f t="shared" si="8"/>
        <v>11431</v>
      </c>
      <c r="N24" s="12">
        <f t="shared" si="7"/>
        <v>840595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48059</v>
      </c>
      <c r="C25" s="14">
        <v>38605</v>
      </c>
      <c r="D25" s="14">
        <v>42128</v>
      </c>
      <c r="E25" s="14">
        <v>6682</v>
      </c>
      <c r="F25" s="14">
        <v>36541</v>
      </c>
      <c r="G25" s="14">
        <v>58960</v>
      </c>
      <c r="H25" s="14">
        <v>51386</v>
      </c>
      <c r="I25" s="14">
        <v>38487</v>
      </c>
      <c r="J25" s="14">
        <v>32168</v>
      </c>
      <c r="K25" s="14">
        <v>33168</v>
      </c>
      <c r="L25" s="14">
        <v>10154</v>
      </c>
      <c r="M25" s="14">
        <v>4830</v>
      </c>
      <c r="N25" s="12">
        <f t="shared" si="7"/>
        <v>401168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67538</v>
      </c>
      <c r="C26" s="14">
        <v>39164</v>
      </c>
      <c r="D26" s="14">
        <v>45043</v>
      </c>
      <c r="E26" s="14">
        <v>6096</v>
      </c>
      <c r="F26" s="14">
        <v>37255</v>
      </c>
      <c r="G26" s="14">
        <v>55205</v>
      </c>
      <c r="H26" s="14">
        <v>45045</v>
      </c>
      <c r="I26" s="14">
        <v>50714</v>
      </c>
      <c r="J26" s="14">
        <v>33227</v>
      </c>
      <c r="K26" s="14">
        <v>42124</v>
      </c>
      <c r="L26" s="14">
        <v>11415</v>
      </c>
      <c r="M26" s="14">
        <v>6601</v>
      </c>
      <c r="N26" s="12">
        <f t="shared" si="7"/>
        <v>439427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725957.9573254599</v>
      </c>
      <c r="C36" s="61">
        <f aca="true" t="shared" si="11" ref="C36:M36">C37+C38+C39+C40</f>
        <v>481742.36901499995</v>
      </c>
      <c r="D36" s="61">
        <f t="shared" si="11"/>
        <v>540305.4507722</v>
      </c>
      <c r="E36" s="61">
        <f t="shared" si="11"/>
        <v>95804.039568</v>
      </c>
      <c r="F36" s="61">
        <f t="shared" si="11"/>
        <v>476920.80032629997</v>
      </c>
      <c r="G36" s="61">
        <f t="shared" si="11"/>
        <v>592072.8896</v>
      </c>
      <c r="H36" s="61">
        <f t="shared" si="11"/>
        <v>623423.7343000001</v>
      </c>
      <c r="I36" s="61">
        <f t="shared" si="11"/>
        <v>601391.3466212</v>
      </c>
      <c r="J36" s="61">
        <f t="shared" si="11"/>
        <v>472146.77868009993</v>
      </c>
      <c r="K36" s="61">
        <f t="shared" si="11"/>
        <v>594951.32053744</v>
      </c>
      <c r="L36" s="61">
        <f t="shared" si="11"/>
        <v>232337.96328248997</v>
      </c>
      <c r="M36" s="61">
        <f t="shared" si="11"/>
        <v>131792.25439296002</v>
      </c>
      <c r="N36" s="61">
        <f>N37+N38+N39+N40</f>
        <v>5568846.90442115</v>
      </c>
    </row>
    <row r="37" spans="1:14" ht="18.75" customHeight="1">
      <c r="A37" s="58" t="s">
        <v>55</v>
      </c>
      <c r="B37" s="55">
        <f aca="true" t="shared" si="12" ref="B37:M37">B29*B7</f>
        <v>724850.3889</v>
      </c>
      <c r="C37" s="55">
        <f t="shared" si="12"/>
        <v>480748.13999999996</v>
      </c>
      <c r="D37" s="55">
        <f t="shared" si="12"/>
        <v>529530.0808</v>
      </c>
      <c r="E37" s="55">
        <f t="shared" si="12"/>
        <v>95388.734</v>
      </c>
      <c r="F37" s="55">
        <f t="shared" si="12"/>
        <v>476147.25179999997</v>
      </c>
      <c r="G37" s="55">
        <f t="shared" si="12"/>
        <v>591153.5373</v>
      </c>
      <c r="H37" s="55">
        <f t="shared" si="12"/>
        <v>622247.5527000001</v>
      </c>
      <c r="I37" s="55">
        <f t="shared" si="12"/>
        <v>600573.584</v>
      </c>
      <c r="J37" s="55">
        <f t="shared" si="12"/>
        <v>471376.47849999997</v>
      </c>
      <c r="K37" s="55">
        <f t="shared" si="12"/>
        <v>594094.2663</v>
      </c>
      <c r="L37" s="55">
        <f t="shared" si="12"/>
        <v>231742.81799999997</v>
      </c>
      <c r="M37" s="55">
        <f t="shared" si="12"/>
        <v>131462.1</v>
      </c>
      <c r="N37" s="57">
        <f>SUM(B37:M37)</f>
        <v>5549314.9322999995</v>
      </c>
    </row>
    <row r="38" spans="1:14" ht="18.75" customHeight="1">
      <c r="A38" s="58" t="s">
        <v>56</v>
      </c>
      <c r="B38" s="55">
        <f aca="true" t="shared" si="13" ref="B38:M38">B30*B7</f>
        <v>-2149.51157454</v>
      </c>
      <c r="C38" s="55">
        <f t="shared" si="13"/>
        <v>-1398.2909849999999</v>
      </c>
      <c r="D38" s="55">
        <f t="shared" si="13"/>
        <v>-1573.1000278</v>
      </c>
      <c r="E38" s="55">
        <f t="shared" si="13"/>
        <v>-230.974432</v>
      </c>
      <c r="F38" s="55">
        <f t="shared" si="13"/>
        <v>-1387.8514737</v>
      </c>
      <c r="G38" s="55">
        <f t="shared" si="13"/>
        <v>-1742.8077</v>
      </c>
      <c r="H38" s="55">
        <f t="shared" si="13"/>
        <v>-1721.3784</v>
      </c>
      <c r="I38" s="55">
        <f t="shared" si="13"/>
        <v>-1728.8373788</v>
      </c>
      <c r="J38" s="55">
        <f t="shared" si="13"/>
        <v>-1348.2998199</v>
      </c>
      <c r="K38" s="55">
        <f t="shared" si="13"/>
        <v>-1745.1857625599998</v>
      </c>
      <c r="L38" s="55">
        <f t="shared" si="13"/>
        <v>-676.01471751</v>
      </c>
      <c r="M38" s="55">
        <f t="shared" si="13"/>
        <v>-388.88560704</v>
      </c>
      <c r="N38" s="25">
        <f>SUM(B38:M38)</f>
        <v>-16091.137878849999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10187.07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10187.07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-64478.4</v>
      </c>
      <c r="C42" s="25">
        <f aca="true" t="shared" si="15" ref="C42:M42">+C43+C46+C54+C55</f>
        <v>-64144</v>
      </c>
      <c r="D42" s="25">
        <f t="shared" si="15"/>
        <v>-55544.6</v>
      </c>
      <c r="E42" s="25">
        <f t="shared" si="15"/>
        <v>-5746.2</v>
      </c>
      <c r="F42" s="25">
        <f t="shared" si="15"/>
        <v>-39995</v>
      </c>
      <c r="G42" s="25">
        <f t="shared" si="15"/>
        <v>-73628.8</v>
      </c>
      <c r="H42" s="25">
        <f t="shared" si="15"/>
        <v>-83393.2</v>
      </c>
      <c r="I42" s="25">
        <f t="shared" si="15"/>
        <v>-44156</v>
      </c>
      <c r="J42" s="25">
        <f t="shared" si="15"/>
        <v>-53333</v>
      </c>
      <c r="K42" s="25">
        <f t="shared" si="15"/>
        <v>-47017.4</v>
      </c>
      <c r="L42" s="25">
        <f t="shared" si="15"/>
        <v>-23085</v>
      </c>
      <c r="M42" s="25">
        <f t="shared" si="15"/>
        <v>-14713.6</v>
      </c>
      <c r="N42" s="25">
        <f>+N43+N46+N54+N55</f>
        <v>-569235.2</v>
      </c>
    </row>
    <row r="43" spans="1:14" ht="18.75" customHeight="1">
      <c r="A43" s="17" t="s">
        <v>60</v>
      </c>
      <c r="B43" s="26">
        <f>B44+B45</f>
        <v>-64478.4</v>
      </c>
      <c r="C43" s="26">
        <f>C44+C45</f>
        <v>-64144</v>
      </c>
      <c r="D43" s="26">
        <f>D44+D45</f>
        <v>-55544.6</v>
      </c>
      <c r="E43" s="26">
        <f>E44+E45</f>
        <v>-4746.2</v>
      </c>
      <c r="F43" s="26">
        <f aca="true" t="shared" si="16" ref="F43:M43">F44+F45</f>
        <v>-39995</v>
      </c>
      <c r="G43" s="26">
        <f t="shared" si="16"/>
        <v>-73628.8</v>
      </c>
      <c r="H43" s="26">
        <f t="shared" si="16"/>
        <v>-82893.2</v>
      </c>
      <c r="I43" s="26">
        <f t="shared" si="16"/>
        <v>-44156</v>
      </c>
      <c r="J43" s="26">
        <f t="shared" si="16"/>
        <v>-53333</v>
      </c>
      <c r="K43" s="26">
        <f t="shared" si="16"/>
        <v>-47017.4</v>
      </c>
      <c r="L43" s="26">
        <f t="shared" si="16"/>
        <v>-23085</v>
      </c>
      <c r="M43" s="26">
        <f t="shared" si="16"/>
        <v>-14713.6</v>
      </c>
      <c r="N43" s="25">
        <f aca="true" t="shared" si="17" ref="N43:N55">SUM(B43:M43)</f>
        <v>-567735.2</v>
      </c>
    </row>
    <row r="44" spans="1:25" ht="18.75" customHeight="1">
      <c r="A44" s="13" t="s">
        <v>61</v>
      </c>
      <c r="B44" s="20">
        <f>ROUND(-B9*$D$3,2)</f>
        <v>-64478.4</v>
      </c>
      <c r="C44" s="20">
        <f>ROUND(-C9*$D$3,2)</f>
        <v>-64144</v>
      </c>
      <c r="D44" s="20">
        <f>ROUND(-D9*$D$3,2)</f>
        <v>-55544.6</v>
      </c>
      <c r="E44" s="20">
        <f>ROUND(-E9*$D$3,2)</f>
        <v>-4746.2</v>
      </c>
      <c r="F44" s="20">
        <f aca="true" t="shared" si="18" ref="F44:M44">ROUND(-F9*$D$3,2)</f>
        <v>-39995</v>
      </c>
      <c r="G44" s="20">
        <f t="shared" si="18"/>
        <v>-73628.8</v>
      </c>
      <c r="H44" s="20">
        <f t="shared" si="18"/>
        <v>-82893.2</v>
      </c>
      <c r="I44" s="20">
        <f t="shared" si="18"/>
        <v>-44156</v>
      </c>
      <c r="J44" s="20">
        <f t="shared" si="18"/>
        <v>-53333</v>
      </c>
      <c r="K44" s="20">
        <f t="shared" si="18"/>
        <v>-47017.4</v>
      </c>
      <c r="L44" s="20">
        <f t="shared" si="18"/>
        <v>-23085</v>
      </c>
      <c r="M44" s="20">
        <f t="shared" si="18"/>
        <v>-14713.6</v>
      </c>
      <c r="N44" s="47">
        <f t="shared" si="17"/>
        <v>-567735.2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661479.5573254599</v>
      </c>
      <c r="C57" s="29">
        <f t="shared" si="21"/>
        <v>417598.36901499995</v>
      </c>
      <c r="D57" s="29">
        <f t="shared" si="21"/>
        <v>484760.85077220004</v>
      </c>
      <c r="E57" s="29">
        <f t="shared" si="21"/>
        <v>90057.839568</v>
      </c>
      <c r="F57" s="29">
        <f t="shared" si="21"/>
        <v>436925.80032629997</v>
      </c>
      <c r="G57" s="29">
        <f t="shared" si="21"/>
        <v>518444.0896</v>
      </c>
      <c r="H57" s="29">
        <f t="shared" si="21"/>
        <v>540030.5343000002</v>
      </c>
      <c r="I57" s="29">
        <f t="shared" si="21"/>
        <v>557235.3466212</v>
      </c>
      <c r="J57" s="29">
        <f t="shared" si="21"/>
        <v>418813.77868009993</v>
      </c>
      <c r="K57" s="29">
        <f t="shared" si="21"/>
        <v>547933.92053744</v>
      </c>
      <c r="L57" s="29">
        <f t="shared" si="21"/>
        <v>209252.96328248997</v>
      </c>
      <c r="M57" s="29">
        <f t="shared" si="21"/>
        <v>117078.65439296002</v>
      </c>
      <c r="N57" s="29">
        <f>SUM(B57:M57)</f>
        <v>4999611.70442115</v>
      </c>
      <c r="O57"/>
      <c r="P57"/>
      <c r="Q57"/>
      <c r="R57"/>
      <c r="S57"/>
      <c r="T57"/>
      <c r="U57"/>
      <c r="V57"/>
      <c r="W57"/>
      <c r="X57"/>
      <c r="Y57"/>
    </row>
    <row r="58" spans="1:16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P58" s="73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661479.5499999999</v>
      </c>
      <c r="C60" s="36">
        <f aca="true" t="shared" si="22" ref="C60:M60">SUM(C61:C74)</f>
        <v>417598.37</v>
      </c>
      <c r="D60" s="36">
        <f t="shared" si="22"/>
        <v>484760.85</v>
      </c>
      <c r="E60" s="36">
        <f t="shared" si="22"/>
        <v>90057.84</v>
      </c>
      <c r="F60" s="36">
        <f t="shared" si="22"/>
        <v>436925.8</v>
      </c>
      <c r="G60" s="36">
        <f t="shared" si="22"/>
        <v>518444.09</v>
      </c>
      <c r="H60" s="36">
        <f t="shared" si="22"/>
        <v>540030.53</v>
      </c>
      <c r="I60" s="36">
        <f t="shared" si="22"/>
        <v>557235.35</v>
      </c>
      <c r="J60" s="36">
        <f t="shared" si="22"/>
        <v>418813.78</v>
      </c>
      <c r="K60" s="36">
        <f t="shared" si="22"/>
        <v>547933.92</v>
      </c>
      <c r="L60" s="36">
        <f t="shared" si="22"/>
        <v>209252.97</v>
      </c>
      <c r="M60" s="36">
        <f t="shared" si="22"/>
        <v>117078.65</v>
      </c>
      <c r="N60" s="29">
        <f>SUM(N61:N74)</f>
        <v>4999611.7</v>
      </c>
    </row>
    <row r="61" spans="1:15" ht="18.75" customHeight="1">
      <c r="A61" s="17" t="s">
        <v>75</v>
      </c>
      <c r="B61" s="36">
        <v>120939.71</v>
      </c>
      <c r="C61" s="36">
        <v>123128.3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244068.01</v>
      </c>
      <c r="O61"/>
    </row>
    <row r="62" spans="1:15" ht="18.75" customHeight="1">
      <c r="A62" s="17" t="s">
        <v>76</v>
      </c>
      <c r="B62" s="36">
        <v>540539.84</v>
      </c>
      <c r="C62" s="36">
        <v>294470.07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835009.9099999999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484760.85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484760.85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90057.84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90057.84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436925.8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436925.8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518444.09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518444.09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415765.6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415765.6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124264.93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124264.93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557235.35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557235.35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418813.78</v>
      </c>
      <c r="K70" s="35">
        <v>0</v>
      </c>
      <c r="L70" s="35">
        <v>0</v>
      </c>
      <c r="M70" s="35">
        <v>0</v>
      </c>
      <c r="N70" s="29">
        <f t="shared" si="23"/>
        <v>418813.78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547933.92</v>
      </c>
      <c r="L71" s="35">
        <v>0</v>
      </c>
      <c r="M71" s="62"/>
      <c r="N71" s="26">
        <f t="shared" si="23"/>
        <v>547933.92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209252.97</v>
      </c>
      <c r="M72" s="35">
        <v>0</v>
      </c>
      <c r="N72" s="29">
        <f t="shared" si="23"/>
        <v>209252.97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117078.65</v>
      </c>
      <c r="N73" s="26">
        <f t="shared" si="23"/>
        <v>117078.65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2.358836016688943</v>
      </c>
      <c r="C78" s="45">
        <v>2.2899901010491086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2.0414512798532414</v>
      </c>
      <c r="C79" s="45">
        <v>1.9276477164048567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1.8702755421607091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2.605494685014958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2.184843738610355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1.732590312149757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2.038765769129028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1.9939695399071322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1.9786905927642184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2.229136802278017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2.130769469618615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2.5324870920123606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2.4812157239430683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2017-06-22T22:16:04Z</dcterms:modified>
  <cp:category/>
  <cp:version/>
  <cp:contentType/>
  <cp:contentStatus/>
</cp:coreProperties>
</file>