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<sst xmlns="http://schemas.openxmlformats.org/spreadsheetml/2006/main" count="110" uniqueCount="107">
  <si>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</si>
  <si>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</si>
  <si>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</si>
  <si>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</si>
  <si>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</si>
  <si>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</si>
  <si>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</si>
  <si>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</si>
  <si>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</si>
  <si>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</si>
  <si>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</si>
  <si>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</si>
  <si>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</si>
  <si>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</si>
  <si>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</si>
  <si>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</si>
  <si>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</si>
  <si>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</si>
  <si>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</si>
  <si>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</si>
  <si>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</si>
  <si>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</si>
  <si>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</si>
  <si>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</si>
  <si>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</si>
  <si>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</si>
  <si>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</si>
  <si>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</si>
  <si>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</si>
  <si>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</si>
  <si>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</si>
  <si>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</si>
  <si>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</si>
  <si>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</si>
  <si>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</si>
  <si>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</si>
  <si>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</si>
  <si>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</si>
  <si>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</si>
  <si>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</si>
  <si>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</si>
  <si>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</si>
  <si>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</si>
  <si>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</si>
  <si>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</si>
  <si>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</si>
  <si>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</si>
  <si>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</si>
  <si>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</si>
  <si>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</si>
  <si>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</si>
  <si>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</si>
  <si>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</si>
  <si>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</si>
  <si>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</si>
  <si>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</si>
  <si>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</si>
  <si>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</si>
  <si>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</si>
  <si>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</si>
  <si>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</si>
  <si>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</si>
  <si>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</si>
  <si>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</si>
  <si>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</si>
  <si>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</si>
  <si>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</si>
  <si>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</si>
  <si>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</si>
  <si>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</si>
  <si>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</si>
  <si>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</si>
  <si>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</si>
  <si>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</si>
  <si>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</si>
  <si>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</si>
  <si>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</si>
  <si>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</si>
  <si>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</si>
  <si>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</si>
  <si>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</si>
  <si>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</si>
  <si>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</si>
  <si>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</si>
  <si>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</si>
  <si>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</si>
  <si>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</si>
  <si>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</si>
  <si>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</si>
  <si>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</si>
  <si>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</si>
  <si>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</si>
  <si>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</si>
  <si>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</si>
  <si>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</si>
  <si>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</si>
  <si>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</si>
  <si>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5.2.8. Ajuste de Remuneração Previsto Contratualmente (1)</t>
  </si>
  <si>
    <t>5.2.8. Ajuste de Remuneração Previsto Contratualmente  Ar-condicionado (2)</t>
  </si>
  <si>
    <t>2.1. Pelo Transporte de Passageiros (a partir de 12/06/17)</t>
  </si>
  <si>
    <t xml:space="preserve">          Pelo Transporte de Passageiros (até 11/06/17)</t>
  </si>
  <si>
    <t>2. Tarifa de Remuneração por Passageiro Transportado (2.1 + 2.2) (até 11/06/17)</t>
  </si>
  <si>
    <t>2. Tarifa de Remuneração por Passageiro Transportado (2.1 + 2.2) ( a partir de 12/06/17)</t>
  </si>
  <si>
    <t>OPERAÇÃO DE 01 A 30/06/17 - VENCIMENTO DE 08/06/17 A 07/07/17</t>
  </si>
  <si>
    <t>5.3. Revisão de Remuneração pelo Transporte Coletivo (3)</t>
  </si>
  <si>
    <t>8. Tarifa de Remuneração por Passageiro (4)</t>
  </si>
  <si>
    <t>Nota: (1) Ajuste de remuneração previsto contratualmente, períodos  04 a 24/05/17 e de 25/05 a 25/06/17.
            (2)  Ajuste de remuneração previsto contratualmente referente ao ar-condicionado, período de 04 a 24/05/17.
            (3) Revisão de passageiros transportados, período de 20 a 30/05/17, total de 50.374 passageiros;
                  Revisão de passageiros transportados período de 01 a 07/06/17, todas as áreas, total de 10.115.354 passageiros;
                  Revisão de passageiros transportados mês de maio/17, todas as áreas, total de 404.809 passageiros.;
                  Revisão referente ao reajuste da tarifa de remuneração, período de 01/05 a 11/06/17;
                  Revisão de preços do serviço atende, período de 01/05 a 11/06/17;
                  Reembolso de pedágio, período de 17/04 a 17/06/17, área 1.0; e
                  Remuneração da rede da madrugada (linhas noturnas), mês de maio/17, todas as áreas.
            (4)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</si>
</sst>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96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5174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96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82100" y="25174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96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87025" y="25174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3" width="18.25390625" style="1" customWidth="1"/>
    <col min="4" max="4" width="17.125" style="1" customWidth="1"/>
    <col min="5" max="5" width="15.75390625" style="1" customWidth="1"/>
    <col min="6" max="6" width="18.37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7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375" style="1" bestFit="1" customWidth="1"/>
    <col min="16" max="16384" width="9.00390625" style="1" customWidth="1"/>
  </cols>
  <sheetData>
    <row r="1" spans="1:14" ht="21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1">
      <c r="A2" s="67" t="s">
        <v>103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8" t="s">
        <v>1</v>
      </c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 t="s">
        <v>2</v>
      </c>
    </row>
    <row r="5" spans="1:14" ht="42" customHeight="1">
      <c r="A5" s="68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8"/>
    </row>
    <row r="6" spans="1:14" ht="20.25" customHeight="1">
      <c r="A6" s="68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8"/>
    </row>
    <row r="7" spans="1:25" ht="18.75" customHeight="1">
      <c r="A7" s="9" t="s">
        <v>3</v>
      </c>
      <c r="B7" s="10">
        <f>B8+B20+B24</f>
        <v>11858008</v>
      </c>
      <c r="C7" s="10">
        <f>C8+C20+C24</f>
        <v>8596238</v>
      </c>
      <c r="D7" s="10">
        <f>D8+D20+D24</f>
        <v>9204147</v>
      </c>
      <c r="E7" s="10">
        <f>E8+E20+E24</f>
        <v>1199203</v>
      </c>
      <c r="F7" s="10">
        <f aca="true" t="shared" si="0" ref="F7:M7">F8+F20+F24</f>
        <v>7698103</v>
      </c>
      <c r="G7" s="10">
        <f t="shared" si="0"/>
        <v>12176490</v>
      </c>
      <c r="H7" s="10">
        <f t="shared" si="0"/>
        <v>10985329</v>
      </c>
      <c r="I7" s="10">
        <f t="shared" si="0"/>
        <v>9947432</v>
      </c>
      <c r="J7" s="10">
        <f t="shared" si="0"/>
        <v>7056588</v>
      </c>
      <c r="K7" s="10">
        <f t="shared" si="0"/>
        <v>8770320</v>
      </c>
      <c r="L7" s="10">
        <f t="shared" si="0"/>
        <v>3457986</v>
      </c>
      <c r="M7" s="10">
        <f t="shared" si="0"/>
        <v>1964268</v>
      </c>
      <c r="N7" s="10">
        <f>+N8+N20+N24</f>
        <v>92914112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4886071</v>
      </c>
      <c r="C8" s="12">
        <f>+C9+C12+C16</f>
        <v>3845668</v>
      </c>
      <c r="D8" s="12">
        <f>+D9+D12+D16</f>
        <v>4463129</v>
      </c>
      <c r="E8" s="12">
        <f>+E9+E12+E16</f>
        <v>524971</v>
      </c>
      <c r="F8" s="12">
        <f aca="true" t="shared" si="1" ref="F8:M8">+F9+F12+F16</f>
        <v>3368727</v>
      </c>
      <c r="G8" s="12">
        <f t="shared" si="1"/>
        <v>5515766</v>
      </c>
      <c r="H8" s="12">
        <f t="shared" si="1"/>
        <v>4841808</v>
      </c>
      <c r="I8" s="12">
        <f t="shared" si="1"/>
        <v>4520168</v>
      </c>
      <c r="J8" s="12">
        <f t="shared" si="1"/>
        <v>3227062</v>
      </c>
      <c r="K8" s="12">
        <f t="shared" si="1"/>
        <v>3798256</v>
      </c>
      <c r="L8" s="12">
        <f t="shared" si="1"/>
        <v>1711450</v>
      </c>
      <c r="M8" s="12">
        <f t="shared" si="1"/>
        <v>1000619</v>
      </c>
      <c r="N8" s="12">
        <f>SUM(B8:M8)</f>
        <v>41703695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469681</v>
      </c>
      <c r="C9" s="14">
        <v>477048</v>
      </c>
      <c r="D9" s="14">
        <v>369486</v>
      </c>
      <c r="E9" s="14">
        <v>34135</v>
      </c>
      <c r="F9" s="14">
        <v>290460</v>
      </c>
      <c r="G9" s="14">
        <v>542176</v>
      </c>
      <c r="H9" s="14">
        <v>616132</v>
      </c>
      <c r="I9" s="14">
        <v>302461</v>
      </c>
      <c r="J9" s="14">
        <v>387164</v>
      </c>
      <c r="K9" s="14">
        <v>313825</v>
      </c>
      <c r="L9" s="14">
        <v>197472</v>
      </c>
      <c r="M9" s="14">
        <v>124495</v>
      </c>
      <c r="N9" s="12">
        <f aca="true" t="shared" si="2" ref="N9:N19">SUM(B9:M9)</f>
        <v>4124535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469681</v>
      </c>
      <c r="C10" s="14">
        <f>+C9-C11</f>
        <v>477048</v>
      </c>
      <c r="D10" s="14">
        <f>+D9-D11</f>
        <v>369486</v>
      </c>
      <c r="E10" s="14">
        <f>+E9-E11</f>
        <v>34135</v>
      </c>
      <c r="F10" s="14">
        <f aca="true" t="shared" si="3" ref="F10:M10">+F9-F11</f>
        <v>290460</v>
      </c>
      <c r="G10" s="14">
        <f t="shared" si="3"/>
        <v>542176</v>
      </c>
      <c r="H10" s="14">
        <f t="shared" si="3"/>
        <v>616132</v>
      </c>
      <c r="I10" s="14">
        <f t="shared" si="3"/>
        <v>302461</v>
      </c>
      <c r="J10" s="14">
        <f t="shared" si="3"/>
        <v>387164</v>
      </c>
      <c r="K10" s="14">
        <f t="shared" si="3"/>
        <v>313825</v>
      </c>
      <c r="L10" s="14">
        <f t="shared" si="3"/>
        <v>197472</v>
      </c>
      <c r="M10" s="14">
        <f t="shared" si="3"/>
        <v>124495</v>
      </c>
      <c r="N10" s="12">
        <f t="shared" si="2"/>
        <v>4124535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4079377</v>
      </c>
      <c r="C12" s="14">
        <f>C13+C14+C15</f>
        <v>3123060</v>
      </c>
      <c r="D12" s="14">
        <f>D13+D14+D15</f>
        <v>3830610</v>
      </c>
      <c r="E12" s="14">
        <f>E13+E14+E15</f>
        <v>458614</v>
      </c>
      <c r="F12" s="14">
        <f aca="true" t="shared" si="4" ref="F12:M12">F13+F14+F15</f>
        <v>2859059</v>
      </c>
      <c r="G12" s="14">
        <f t="shared" si="4"/>
        <v>4592853</v>
      </c>
      <c r="H12" s="14">
        <f t="shared" si="4"/>
        <v>3914696</v>
      </c>
      <c r="I12" s="14">
        <f t="shared" si="4"/>
        <v>3896297</v>
      </c>
      <c r="J12" s="14">
        <f t="shared" si="4"/>
        <v>2623446</v>
      </c>
      <c r="K12" s="14">
        <f t="shared" si="4"/>
        <v>3186915</v>
      </c>
      <c r="L12" s="14">
        <f t="shared" si="4"/>
        <v>1409399</v>
      </c>
      <c r="M12" s="14">
        <f t="shared" si="4"/>
        <v>821493</v>
      </c>
      <c r="N12" s="12">
        <f t="shared" si="2"/>
        <v>34795819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1941781</v>
      </c>
      <c r="C13" s="14">
        <v>1536143</v>
      </c>
      <c r="D13" s="14">
        <v>1804748</v>
      </c>
      <c r="E13" s="14">
        <v>222940</v>
      </c>
      <c r="F13" s="14">
        <v>1340394</v>
      </c>
      <c r="G13" s="14">
        <v>2190240</v>
      </c>
      <c r="H13" s="14">
        <v>1967901</v>
      </c>
      <c r="I13" s="14">
        <v>1916161</v>
      </c>
      <c r="J13" s="14">
        <v>1248335</v>
      </c>
      <c r="K13" s="14">
        <v>1496135</v>
      </c>
      <c r="L13" s="14">
        <v>653255</v>
      </c>
      <c r="M13" s="14">
        <v>371329</v>
      </c>
      <c r="N13" s="12">
        <f t="shared" si="2"/>
        <v>16689362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2039747</v>
      </c>
      <c r="C14" s="14">
        <v>1469366</v>
      </c>
      <c r="D14" s="14">
        <v>1959236</v>
      </c>
      <c r="E14" s="14">
        <v>221749</v>
      </c>
      <c r="F14" s="14">
        <v>1438355</v>
      </c>
      <c r="G14" s="14">
        <v>2231408</v>
      </c>
      <c r="H14" s="14">
        <v>1831943</v>
      </c>
      <c r="I14" s="14">
        <v>1914302</v>
      </c>
      <c r="J14" s="14">
        <v>1304842</v>
      </c>
      <c r="K14" s="14">
        <v>1623702</v>
      </c>
      <c r="L14" s="14">
        <v>716771</v>
      </c>
      <c r="M14" s="14">
        <v>432931</v>
      </c>
      <c r="N14" s="12">
        <f t="shared" si="2"/>
        <v>17184352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97849</v>
      </c>
      <c r="C15" s="14">
        <v>117551</v>
      </c>
      <c r="D15" s="14">
        <v>66626</v>
      </c>
      <c r="E15" s="14">
        <v>13925</v>
      </c>
      <c r="F15" s="14">
        <v>80310</v>
      </c>
      <c r="G15" s="14">
        <v>171205</v>
      </c>
      <c r="H15" s="14">
        <v>114852</v>
      </c>
      <c r="I15" s="14">
        <v>65834</v>
      </c>
      <c r="J15" s="14">
        <v>70269</v>
      </c>
      <c r="K15" s="14">
        <v>67078</v>
      </c>
      <c r="L15" s="14">
        <v>39373</v>
      </c>
      <c r="M15" s="14">
        <v>17233</v>
      </c>
      <c r="N15" s="12">
        <f t="shared" si="2"/>
        <v>922105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337013</v>
      </c>
      <c r="C16" s="14">
        <f>C17+C18+C19</f>
        <v>245560</v>
      </c>
      <c r="D16" s="14">
        <f>D17+D18+D19</f>
        <v>263033</v>
      </c>
      <c r="E16" s="14">
        <f>E17+E18+E19</f>
        <v>32222</v>
      </c>
      <c r="F16" s="14">
        <f aca="true" t="shared" si="5" ref="F16:M16">F17+F18+F19</f>
        <v>219208</v>
      </c>
      <c r="G16" s="14">
        <f t="shared" si="5"/>
        <v>380737</v>
      </c>
      <c r="H16" s="14">
        <f t="shared" si="5"/>
        <v>310980</v>
      </c>
      <c r="I16" s="14">
        <f t="shared" si="5"/>
        <v>321410</v>
      </c>
      <c r="J16" s="14">
        <f t="shared" si="5"/>
        <v>216452</v>
      </c>
      <c r="K16" s="14">
        <f t="shared" si="5"/>
        <v>297516</v>
      </c>
      <c r="L16" s="14">
        <f t="shared" si="5"/>
        <v>104579</v>
      </c>
      <c r="M16" s="14">
        <f t="shared" si="5"/>
        <v>54631</v>
      </c>
      <c r="N16" s="12">
        <f t="shared" si="2"/>
        <v>2783341</v>
      </c>
    </row>
    <row r="17" spans="1:25" ht="18.75" customHeight="1">
      <c r="A17" s="15" t="s">
        <v>16</v>
      </c>
      <c r="B17" s="14">
        <v>313030</v>
      </c>
      <c r="C17" s="14">
        <v>229466</v>
      </c>
      <c r="D17" s="14">
        <v>242711</v>
      </c>
      <c r="E17" s="14">
        <v>29536</v>
      </c>
      <c r="F17" s="14">
        <v>204568</v>
      </c>
      <c r="G17" s="14">
        <v>355572</v>
      </c>
      <c r="H17" s="14">
        <v>289310</v>
      </c>
      <c r="I17" s="14">
        <v>302690</v>
      </c>
      <c r="J17" s="14">
        <v>198885</v>
      </c>
      <c r="K17" s="14">
        <v>274237</v>
      </c>
      <c r="L17" s="14">
        <v>95249</v>
      </c>
      <c r="M17" s="14">
        <v>49033</v>
      </c>
      <c r="N17" s="12">
        <f t="shared" si="2"/>
        <v>2584287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23816</v>
      </c>
      <c r="C18" s="14">
        <v>15892</v>
      </c>
      <c r="D18" s="14">
        <v>20260</v>
      </c>
      <c r="E18" s="14">
        <v>2648</v>
      </c>
      <c r="F18" s="14">
        <v>14579</v>
      </c>
      <c r="G18" s="14">
        <v>25033</v>
      </c>
      <c r="H18" s="14">
        <v>21470</v>
      </c>
      <c r="I18" s="14">
        <v>18497</v>
      </c>
      <c r="J18" s="14">
        <v>17450</v>
      </c>
      <c r="K18" s="14">
        <v>22960</v>
      </c>
      <c r="L18" s="14">
        <v>9290</v>
      </c>
      <c r="M18" s="14">
        <v>5567</v>
      </c>
      <c r="N18" s="12">
        <f t="shared" si="2"/>
        <v>197462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167</v>
      </c>
      <c r="C19" s="14">
        <v>202</v>
      </c>
      <c r="D19" s="14">
        <v>62</v>
      </c>
      <c r="E19" s="14">
        <v>38</v>
      </c>
      <c r="F19" s="14">
        <v>61</v>
      </c>
      <c r="G19" s="14">
        <v>132</v>
      </c>
      <c r="H19" s="14">
        <v>200</v>
      </c>
      <c r="I19" s="14">
        <v>223</v>
      </c>
      <c r="J19" s="14">
        <v>117</v>
      </c>
      <c r="K19" s="14">
        <v>319</v>
      </c>
      <c r="L19" s="14">
        <v>40</v>
      </c>
      <c r="M19" s="14">
        <v>31</v>
      </c>
      <c r="N19" s="12">
        <f t="shared" si="2"/>
        <v>1592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2964411</v>
      </c>
      <c r="C20" s="18">
        <f>C21+C22+C23</f>
        <v>1861210</v>
      </c>
      <c r="D20" s="18">
        <f>D21+D22+D23</f>
        <v>1848547</v>
      </c>
      <c r="E20" s="18">
        <f>E21+E22+E23</f>
        <v>236616</v>
      </c>
      <c r="F20" s="18">
        <f aca="true" t="shared" si="6" ref="F20:M20">F21+F22+F23</f>
        <v>1580163</v>
      </c>
      <c r="G20" s="18">
        <f t="shared" si="6"/>
        <v>2516888</v>
      </c>
      <c r="H20" s="18">
        <f t="shared" si="6"/>
        <v>2607684</v>
      </c>
      <c r="I20" s="18">
        <f t="shared" si="6"/>
        <v>2446407</v>
      </c>
      <c r="J20" s="18">
        <f t="shared" si="6"/>
        <v>1602736</v>
      </c>
      <c r="K20" s="18">
        <f t="shared" si="6"/>
        <v>2494033</v>
      </c>
      <c r="L20" s="18">
        <f t="shared" si="6"/>
        <v>925861</v>
      </c>
      <c r="M20" s="18">
        <f t="shared" si="6"/>
        <v>500860</v>
      </c>
      <c r="N20" s="12">
        <f aca="true" t="shared" si="7" ref="N20:N26">SUM(B20:M20)</f>
        <v>21585416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1523719</v>
      </c>
      <c r="C21" s="14">
        <v>1035558</v>
      </c>
      <c r="D21" s="14">
        <v>958063</v>
      </c>
      <c r="E21" s="14">
        <v>129240</v>
      </c>
      <c r="F21" s="14">
        <v>823795</v>
      </c>
      <c r="G21" s="14">
        <v>1330467</v>
      </c>
      <c r="H21" s="14">
        <v>1464331</v>
      </c>
      <c r="I21" s="14">
        <v>1325969</v>
      </c>
      <c r="J21" s="14">
        <v>849058</v>
      </c>
      <c r="K21" s="14">
        <v>1279909</v>
      </c>
      <c r="L21" s="14">
        <v>479753</v>
      </c>
      <c r="M21" s="14">
        <v>251387</v>
      </c>
      <c r="N21" s="12">
        <f t="shared" si="7"/>
        <v>11451249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1389678</v>
      </c>
      <c r="C22" s="14">
        <v>781664</v>
      </c>
      <c r="D22" s="14">
        <v>865076</v>
      </c>
      <c r="E22" s="14">
        <v>102445</v>
      </c>
      <c r="F22" s="14">
        <v>724273</v>
      </c>
      <c r="G22" s="14">
        <v>1123707</v>
      </c>
      <c r="H22" s="14">
        <v>1097284</v>
      </c>
      <c r="I22" s="14">
        <v>1086622</v>
      </c>
      <c r="J22" s="14">
        <v>724125</v>
      </c>
      <c r="K22" s="14">
        <v>1176249</v>
      </c>
      <c r="L22" s="14">
        <v>428258</v>
      </c>
      <c r="M22" s="14">
        <v>241342</v>
      </c>
      <c r="N22" s="12">
        <f t="shared" si="7"/>
        <v>9740723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51014</v>
      </c>
      <c r="C23" s="14">
        <v>43988</v>
      </c>
      <c r="D23" s="14">
        <v>25408</v>
      </c>
      <c r="E23" s="14">
        <v>4931</v>
      </c>
      <c r="F23" s="14">
        <v>32095</v>
      </c>
      <c r="G23" s="14">
        <v>62714</v>
      </c>
      <c r="H23" s="14">
        <v>46069</v>
      </c>
      <c r="I23" s="14">
        <v>33816</v>
      </c>
      <c r="J23" s="14">
        <v>29553</v>
      </c>
      <c r="K23" s="14">
        <v>37875</v>
      </c>
      <c r="L23" s="14">
        <v>17850</v>
      </c>
      <c r="M23" s="14">
        <v>8131</v>
      </c>
      <c r="N23" s="12">
        <f t="shared" si="7"/>
        <v>393444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4007526</v>
      </c>
      <c r="C24" s="14">
        <f>C25+C26</f>
        <v>2889360</v>
      </c>
      <c r="D24" s="14">
        <f>D25+D26</f>
        <v>2892471</v>
      </c>
      <c r="E24" s="14">
        <f>E25+E26</f>
        <v>437616</v>
      </c>
      <c r="F24" s="14">
        <f aca="true" t="shared" si="8" ref="F24:M24">F25+F26</f>
        <v>2749213</v>
      </c>
      <c r="G24" s="14">
        <f t="shared" si="8"/>
        <v>4143836</v>
      </c>
      <c r="H24" s="14">
        <f t="shared" si="8"/>
        <v>3535837</v>
      </c>
      <c r="I24" s="14">
        <f t="shared" si="8"/>
        <v>2980857</v>
      </c>
      <c r="J24" s="14">
        <f t="shared" si="8"/>
        <v>2226790</v>
      </c>
      <c r="K24" s="14">
        <f t="shared" si="8"/>
        <v>2478031</v>
      </c>
      <c r="L24" s="14">
        <f t="shared" si="8"/>
        <v>820675</v>
      </c>
      <c r="M24" s="14">
        <f t="shared" si="8"/>
        <v>462789</v>
      </c>
      <c r="N24" s="12">
        <f t="shared" si="7"/>
        <v>29625001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1591174</v>
      </c>
      <c r="C25" s="14">
        <v>1353123</v>
      </c>
      <c r="D25" s="14">
        <v>1355578</v>
      </c>
      <c r="E25" s="14">
        <v>230673</v>
      </c>
      <c r="F25" s="14">
        <v>1285852</v>
      </c>
      <c r="G25" s="14">
        <v>2052410</v>
      </c>
      <c r="H25" s="14">
        <v>1807303</v>
      </c>
      <c r="I25" s="14">
        <v>1246718</v>
      </c>
      <c r="J25" s="14">
        <v>1064133</v>
      </c>
      <c r="K25" s="14">
        <v>1051922</v>
      </c>
      <c r="L25" s="14">
        <v>352848</v>
      </c>
      <c r="M25" s="14">
        <v>182709</v>
      </c>
      <c r="N25" s="12">
        <f t="shared" si="7"/>
        <v>13574443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2416352</v>
      </c>
      <c r="C26" s="14">
        <v>1536237</v>
      </c>
      <c r="D26" s="14">
        <v>1536893</v>
      </c>
      <c r="E26" s="14">
        <v>206943</v>
      </c>
      <c r="F26" s="14">
        <v>1463361</v>
      </c>
      <c r="G26" s="14">
        <v>2091426</v>
      </c>
      <c r="H26" s="14">
        <v>1728534</v>
      </c>
      <c r="I26" s="14">
        <v>1734139</v>
      </c>
      <c r="J26" s="14">
        <v>1162657</v>
      </c>
      <c r="K26" s="14">
        <v>1426109</v>
      </c>
      <c r="L26" s="14">
        <v>467827</v>
      </c>
      <c r="M26" s="14">
        <v>280080</v>
      </c>
      <c r="N26" s="12">
        <f t="shared" si="7"/>
        <v>16050558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102</v>
      </c>
      <c r="B28" s="23">
        <f>B30+B32</f>
        <v>2.08270546</v>
      </c>
      <c r="C28" s="23">
        <f aca="true" t="shared" si="9" ref="C28:M28">C30+C32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 t="shared" si="9"/>
        <v>2.0187000000000004</v>
      </c>
      <c r="I28" s="23">
        <f t="shared" si="9"/>
        <v>1.9703118</v>
      </c>
      <c r="J28" s="23">
        <f t="shared" si="9"/>
        <v>2.2191343</v>
      </c>
      <c r="K28" s="23">
        <f t="shared" si="9"/>
        <v>2.12144976</v>
      </c>
      <c r="L28" s="23">
        <f t="shared" si="9"/>
        <v>2.5186314299999997</v>
      </c>
      <c r="M28" s="23">
        <f t="shared" si="9"/>
        <v>2.46767856</v>
      </c>
      <c r="N28" s="60"/>
      <c r="O28"/>
      <c r="P28"/>
      <c r="Q28"/>
      <c r="R28"/>
      <c r="S28"/>
      <c r="T28"/>
      <c r="U28"/>
      <c r="V28"/>
      <c r="W28"/>
      <c r="X28"/>
      <c r="Y28"/>
    </row>
    <row r="29" spans="1:25" ht="18.75" customHeight="1">
      <c r="A29" s="2" t="s">
        <v>101</v>
      </c>
      <c r="B29" s="23">
        <f>+B31+B32</f>
        <v>2.02300546</v>
      </c>
      <c r="C29" s="23">
        <f aca="true" t="shared" si="10" ref="C29:M29">+C31+C32</f>
        <v>1.9545305</v>
      </c>
      <c r="D29" s="23">
        <f t="shared" si="10"/>
        <v>1.80925005</v>
      </c>
      <c r="E29" s="23">
        <f t="shared" si="10"/>
        <v>2.5138184</v>
      </c>
      <c r="F29" s="23">
        <f t="shared" si="10"/>
        <v>2.1126420500000003</v>
      </c>
      <c r="G29" s="23">
        <f t="shared" si="10"/>
        <v>1.6754</v>
      </c>
      <c r="H29" s="23">
        <f t="shared" si="10"/>
        <v>1.9608999999999999</v>
      </c>
      <c r="I29" s="23">
        <f t="shared" si="10"/>
        <v>1.9139118</v>
      </c>
      <c r="J29" s="23">
        <f t="shared" si="10"/>
        <v>2.1555343000000002</v>
      </c>
      <c r="K29" s="23">
        <f t="shared" si="10"/>
        <v>2.06064976</v>
      </c>
      <c r="L29" s="23">
        <f t="shared" si="10"/>
        <v>2.44653143</v>
      </c>
      <c r="M29" s="23">
        <f t="shared" si="10"/>
        <v>2.39697856</v>
      </c>
      <c r="N29" s="60"/>
      <c r="O29"/>
      <c r="P29"/>
      <c r="Q29"/>
      <c r="R29"/>
      <c r="S29"/>
      <c r="T29"/>
      <c r="U29"/>
      <c r="V29"/>
      <c r="W29"/>
      <c r="X29"/>
      <c r="Y29"/>
    </row>
    <row r="30" spans="1:14" ht="18.75" customHeight="1">
      <c r="A30" s="17" t="s">
        <v>99</v>
      </c>
      <c r="B30" s="23">
        <v>2.0889</v>
      </c>
      <c r="C30" s="23">
        <v>2.018</v>
      </c>
      <c r="D30" s="23">
        <v>1.8682</v>
      </c>
      <c r="E30" s="23">
        <v>2.5942</v>
      </c>
      <c r="F30" s="23">
        <v>2.1813</v>
      </c>
      <c r="G30" s="23">
        <v>1.7299</v>
      </c>
      <c r="H30" s="23">
        <v>2.0243</v>
      </c>
      <c r="I30" s="23">
        <v>1.976</v>
      </c>
      <c r="J30" s="23">
        <v>2.2255</v>
      </c>
      <c r="K30" s="23">
        <v>2.1277</v>
      </c>
      <c r="L30" s="23">
        <v>2.526</v>
      </c>
      <c r="M30" s="23">
        <v>2.475</v>
      </c>
      <c r="N30" s="24"/>
    </row>
    <row r="31" spans="1:14" ht="18.75" customHeight="1">
      <c r="A31" s="17" t="s">
        <v>100</v>
      </c>
      <c r="B31" s="23">
        <v>2.0292</v>
      </c>
      <c r="C31" s="23">
        <v>1.9604</v>
      </c>
      <c r="D31" s="23">
        <v>1.8148</v>
      </c>
      <c r="E31" s="23">
        <v>2.5201</v>
      </c>
      <c r="F31" s="23">
        <v>2.119</v>
      </c>
      <c r="G31" s="23">
        <v>1.6805</v>
      </c>
      <c r="H31" s="23">
        <v>1.9665</v>
      </c>
      <c r="I31" s="23">
        <v>1.9196</v>
      </c>
      <c r="J31" s="23">
        <v>2.1619</v>
      </c>
      <c r="K31" s="23">
        <v>2.0669</v>
      </c>
      <c r="L31" s="23">
        <v>2.4539</v>
      </c>
      <c r="M31" s="23">
        <v>2.4043</v>
      </c>
      <c r="N31" s="24"/>
    </row>
    <row r="32" spans="1:25" ht="18.75" customHeight="1">
      <c r="A32" s="48" t="s">
        <v>47</v>
      </c>
      <c r="B32" s="23">
        <v>-0.00619454</v>
      </c>
      <c r="C32" s="23">
        <v>-0.0058695</v>
      </c>
      <c r="D32" s="23">
        <v>-0.00554995</v>
      </c>
      <c r="E32" s="23">
        <v>-0.0062816</v>
      </c>
      <c r="F32" s="23">
        <v>-0.00635795</v>
      </c>
      <c r="G32" s="23">
        <v>-0.0051</v>
      </c>
      <c r="H32" s="23">
        <v>-0.0056</v>
      </c>
      <c r="I32" s="23">
        <v>-0.0056882</v>
      </c>
      <c r="J32" s="23">
        <v>-0.0063657</v>
      </c>
      <c r="K32" s="23">
        <v>-0.00625024</v>
      </c>
      <c r="L32" s="23">
        <v>-0.00736857</v>
      </c>
      <c r="M32" s="23">
        <v>-0.00732144</v>
      </c>
      <c r="N32" s="61"/>
      <c r="O32"/>
      <c r="P32"/>
      <c r="Q32"/>
      <c r="R32"/>
      <c r="S32"/>
      <c r="T32"/>
      <c r="U32"/>
      <c r="V32"/>
      <c r="W32"/>
      <c r="X32"/>
      <c r="Y32"/>
    </row>
    <row r="33" spans="1:14" ht="1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/>
    </row>
    <row r="34" spans="1:14" ht="18.75" customHeight="1">
      <c r="A34" s="51" t="s">
        <v>48</v>
      </c>
      <c r="B34" s="52">
        <v>97712.40000000004</v>
      </c>
      <c r="C34" s="52">
        <v>71775.59999999996</v>
      </c>
      <c r="D34" s="52">
        <v>64842.00000000003</v>
      </c>
      <c r="E34" s="52">
        <v>19388.4</v>
      </c>
      <c r="F34" s="52">
        <v>64842.00000000003</v>
      </c>
      <c r="G34" s="52">
        <v>79864.80000000006</v>
      </c>
      <c r="H34" s="52">
        <v>86926.79999999997</v>
      </c>
      <c r="I34" s="52">
        <v>76398</v>
      </c>
      <c r="J34" s="52">
        <v>63557.99999999997</v>
      </c>
      <c r="K34" s="52">
        <v>78067.20000000001</v>
      </c>
      <c r="L34" s="52">
        <v>38134.80000000002</v>
      </c>
      <c r="M34" s="52">
        <v>21571.200000000015</v>
      </c>
      <c r="N34" s="25">
        <f>SUM(B34:M34)</f>
        <v>763081.2000000001</v>
      </c>
    </row>
    <row r="35" spans="1:25" ht="18.75" customHeight="1">
      <c r="A35" s="48" t="s">
        <v>49</v>
      </c>
      <c r="B35" s="54">
        <v>761</v>
      </c>
      <c r="C35" s="54">
        <v>559</v>
      </c>
      <c r="D35" s="54">
        <v>505</v>
      </c>
      <c r="E35" s="54">
        <v>151</v>
      </c>
      <c r="F35" s="54">
        <v>505</v>
      </c>
      <c r="G35" s="54">
        <v>622</v>
      </c>
      <c r="H35" s="54">
        <v>677</v>
      </c>
      <c r="I35" s="54">
        <v>595</v>
      </c>
      <c r="J35" s="54">
        <v>495</v>
      </c>
      <c r="K35" s="54">
        <v>608</v>
      </c>
      <c r="L35" s="54">
        <v>297</v>
      </c>
      <c r="M35" s="54">
        <v>168</v>
      </c>
      <c r="N35" s="12">
        <f>SUM(B35:M35)</f>
        <v>5943</v>
      </c>
      <c r="O35"/>
      <c r="P35"/>
      <c r="Q35"/>
      <c r="R35"/>
      <c r="S35"/>
      <c r="T35"/>
      <c r="U35"/>
      <c r="V35"/>
      <c r="W35"/>
      <c r="X35"/>
      <c r="Y35"/>
    </row>
    <row r="36" spans="1:25" ht="18.75" customHeight="1">
      <c r="A36" s="48" t="s">
        <v>50</v>
      </c>
      <c r="B36" s="50">
        <v>4.28</v>
      </c>
      <c r="C36" s="50">
        <v>4.28</v>
      </c>
      <c r="D36" s="50">
        <v>4.28</v>
      </c>
      <c r="E36" s="50">
        <v>4.28</v>
      </c>
      <c r="F36" s="50">
        <v>4.28</v>
      </c>
      <c r="G36" s="50">
        <v>4.28</v>
      </c>
      <c r="H36" s="50">
        <v>4.28</v>
      </c>
      <c r="I36" s="50">
        <v>4.28</v>
      </c>
      <c r="J36" s="50">
        <v>4.28</v>
      </c>
      <c r="K36" s="50">
        <v>4.28</v>
      </c>
      <c r="L36" s="50">
        <v>4.28</v>
      </c>
      <c r="M36" s="50">
        <v>4.28</v>
      </c>
      <c r="N36" s="50">
        <v>4.28</v>
      </c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1:14" ht="18.75" customHeight="1">
      <c r="A38" s="55" t="s">
        <v>51</v>
      </c>
      <c r="B38" s="56">
        <f>B39+B40+B41+B42</f>
        <v>24585618.672023684</v>
      </c>
      <c r="C38" s="56">
        <f aca="true" t="shared" si="11" ref="C38:M38">C39+C40+C41+C42</f>
        <v>17222684.085859</v>
      </c>
      <c r="D38" s="56">
        <f t="shared" si="11"/>
        <v>17359522.87075735</v>
      </c>
      <c r="E38" s="56">
        <f t="shared" si="11"/>
        <v>3096808.2127352</v>
      </c>
      <c r="F38" s="56">
        <f t="shared" si="11"/>
        <v>16661496.55983115</v>
      </c>
      <c r="G38" s="56">
        <f t="shared" si="11"/>
        <v>20896067.569400005</v>
      </c>
      <c r="H38" s="56">
        <f t="shared" si="11"/>
        <v>22070008.16030001</v>
      </c>
      <c r="I38" s="56">
        <f t="shared" si="11"/>
        <v>19509944.620497596</v>
      </c>
      <c r="J38" s="56">
        <f t="shared" si="11"/>
        <v>15591208.2669684</v>
      </c>
      <c r="K38" s="56">
        <f t="shared" si="11"/>
        <v>18526838.622323196</v>
      </c>
      <c r="L38" s="56">
        <f t="shared" si="11"/>
        <v>8674928.092099981</v>
      </c>
      <c r="M38" s="56">
        <f t="shared" si="11"/>
        <v>4830832.22419408</v>
      </c>
      <c r="N38" s="56">
        <f>N39+N40+N41+N42</f>
        <v>189025957.95698965</v>
      </c>
    </row>
    <row r="39" spans="1:14" ht="18.75" customHeight="1">
      <c r="A39" s="53" t="s">
        <v>52</v>
      </c>
      <c r="B39" s="50">
        <v>24561361.176900007</v>
      </c>
      <c r="C39" s="50">
        <v>17201364.1048</v>
      </c>
      <c r="D39" s="50">
        <v>17043772.5264</v>
      </c>
      <c r="E39" s="50">
        <v>3084952.7262999997</v>
      </c>
      <c r="F39" s="50">
        <v>16645598.7138</v>
      </c>
      <c r="G39" s="50">
        <v>20878302.868400004</v>
      </c>
      <c r="H39" s="50">
        <v>22044599.202700008</v>
      </c>
      <c r="I39" s="50">
        <v>19490129.603199996</v>
      </c>
      <c r="J39" s="50">
        <v>15572570.3892</v>
      </c>
      <c r="K39" s="50">
        <v>18503588.0272</v>
      </c>
      <c r="L39" s="50">
        <v>8662273.704</v>
      </c>
      <c r="M39" s="50">
        <v>4823642.2945</v>
      </c>
      <c r="N39" s="52">
        <f>SUM(B39:M39)</f>
        <v>188512155.33740002</v>
      </c>
    </row>
    <row r="40" spans="1:14" ht="18.75" customHeight="1">
      <c r="A40" s="53" t="s">
        <v>53</v>
      </c>
      <c r="B40" s="50">
        <v>-73454.90487632001</v>
      </c>
      <c r="C40" s="50">
        <v>-50455.618941</v>
      </c>
      <c r="D40" s="50">
        <v>-51082.555642650004</v>
      </c>
      <c r="E40" s="50">
        <v>-7532.913564799999</v>
      </c>
      <c r="F40" s="50">
        <v>-48944.15396885</v>
      </c>
      <c r="G40" s="50">
        <v>-62100.09900000001</v>
      </c>
      <c r="H40" s="50">
        <v>-61517.84240000001</v>
      </c>
      <c r="I40" s="50">
        <v>-56582.9827024</v>
      </c>
      <c r="J40" s="50">
        <v>-44920.12223159999</v>
      </c>
      <c r="K40" s="50">
        <v>-54816.604876800004</v>
      </c>
      <c r="L40" s="50">
        <v>-25480.411900019997</v>
      </c>
      <c r="M40" s="50">
        <v>-14381.270305920003</v>
      </c>
      <c r="N40" s="25">
        <f>SUM(B40:M40)</f>
        <v>-551269.48041036</v>
      </c>
    </row>
    <row r="41" spans="1:14" ht="18.75" customHeight="1">
      <c r="A41" s="53" t="s">
        <v>54</v>
      </c>
      <c r="B41" s="50">
        <v>97712.40000000004</v>
      </c>
      <c r="C41" s="50">
        <v>71775.59999999996</v>
      </c>
      <c r="D41" s="50">
        <v>64842.00000000003</v>
      </c>
      <c r="E41" s="50">
        <v>19388.4</v>
      </c>
      <c r="F41" s="50">
        <v>64842.00000000003</v>
      </c>
      <c r="G41" s="50">
        <v>79864.80000000006</v>
      </c>
      <c r="H41" s="50">
        <v>86926.79999999997</v>
      </c>
      <c r="I41" s="50">
        <v>76398</v>
      </c>
      <c r="J41" s="50">
        <v>63557.99999999997</v>
      </c>
      <c r="K41" s="50">
        <v>78067.20000000001</v>
      </c>
      <c r="L41" s="50">
        <v>38134.80000000002</v>
      </c>
      <c r="M41" s="50">
        <v>21571.200000000015</v>
      </c>
      <c r="N41" s="52">
        <f>SUM(B41:M41)</f>
        <v>763081.2000000001</v>
      </c>
    </row>
    <row r="42" spans="1:25" ht="18.75" customHeight="1">
      <c r="A42" s="2" t="s">
        <v>55</v>
      </c>
      <c r="B42" s="50">
        <v>0</v>
      </c>
      <c r="C42" s="50">
        <v>0</v>
      </c>
      <c r="D42" s="50">
        <v>301990.9000000001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2">
        <f>SUM(B42:M42)</f>
        <v>301990.9000000001</v>
      </c>
      <c r="O42"/>
      <c r="P42"/>
      <c r="Q42"/>
      <c r="R42"/>
      <c r="S42"/>
      <c r="T42"/>
      <c r="U42"/>
      <c r="V42"/>
      <c r="W42"/>
      <c r="X42"/>
      <c r="Y42"/>
    </row>
    <row r="43" spans="1:14" ht="15" customHeight="1">
      <c r="A43" s="13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47"/>
    </row>
    <row r="44" spans="1:14" ht="18.75" customHeight="1">
      <c r="A44" s="2" t="s">
        <v>56</v>
      </c>
      <c r="B44" s="25">
        <f>+B45+B48+B59+B60</f>
        <v>1613210.8699999996</v>
      </c>
      <c r="C44" s="25">
        <f aca="true" t="shared" si="12" ref="C44:M44">+C45+C48+C59+C60</f>
        <v>640389.6100000003</v>
      </c>
      <c r="D44" s="25">
        <f t="shared" si="12"/>
        <v>501072.5400000002</v>
      </c>
      <c r="E44" s="25">
        <f t="shared" si="12"/>
        <v>314225.65000000014</v>
      </c>
      <c r="F44" s="25">
        <f t="shared" si="12"/>
        <v>934074.1099999999</v>
      </c>
      <c r="G44" s="25">
        <f t="shared" si="12"/>
        <v>584849.54</v>
      </c>
      <c r="H44" s="25">
        <f t="shared" si="12"/>
        <v>168996.66000000015</v>
      </c>
      <c r="I44" s="25">
        <f t="shared" si="12"/>
        <v>1658979.4400000004</v>
      </c>
      <c r="J44" s="25">
        <f t="shared" si="12"/>
        <v>492771.79000000004</v>
      </c>
      <c r="K44" s="25">
        <f t="shared" si="12"/>
        <v>1493872.11</v>
      </c>
      <c r="L44" s="25">
        <f t="shared" si="12"/>
        <v>248907.46999999997</v>
      </c>
      <c r="M44" s="25">
        <f t="shared" si="12"/>
        <v>330391.4</v>
      </c>
      <c r="N44" s="25">
        <f>+N45+N48+N59+N60</f>
        <v>8981741.190000001</v>
      </c>
    </row>
    <row r="45" spans="1:14" ht="18.75" customHeight="1">
      <c r="A45" s="17" t="s">
        <v>57</v>
      </c>
      <c r="B45" s="26">
        <f>B46+B47</f>
        <v>-1784787.8</v>
      </c>
      <c r="C45" s="26">
        <f>C46+C47</f>
        <v>-1812782.4</v>
      </c>
      <c r="D45" s="26">
        <f>D46+D47</f>
        <v>-1404046.7999999998</v>
      </c>
      <c r="E45" s="26">
        <f>E46+E47</f>
        <v>-129713</v>
      </c>
      <c r="F45" s="26">
        <f aca="true" t="shared" si="13" ref="F45:M45">F46+F47</f>
        <v>-1103748</v>
      </c>
      <c r="G45" s="26">
        <f t="shared" si="13"/>
        <v>-2060268.8000000003</v>
      </c>
      <c r="H45" s="26">
        <f t="shared" si="13"/>
        <v>-2341301.6</v>
      </c>
      <c r="I45" s="26">
        <f t="shared" si="13"/>
        <v>-1149351.7999999998</v>
      </c>
      <c r="J45" s="26">
        <f t="shared" si="13"/>
        <v>-1471223.2</v>
      </c>
      <c r="K45" s="26">
        <f t="shared" si="13"/>
        <v>-1192535</v>
      </c>
      <c r="L45" s="26">
        <f t="shared" si="13"/>
        <v>-750393.6</v>
      </c>
      <c r="M45" s="26">
        <f t="shared" si="13"/>
        <v>-473081</v>
      </c>
      <c r="N45" s="25">
        <f aca="true" t="shared" si="14" ref="N45:N60">SUM(B45:M45)</f>
        <v>-15673232.999999998</v>
      </c>
    </row>
    <row r="46" spans="1:25" ht="18.75" customHeight="1">
      <c r="A46" s="13" t="s">
        <v>58</v>
      </c>
      <c r="B46" s="20">
        <v>-1784787.8</v>
      </c>
      <c r="C46" s="20">
        <v>-1812782.4</v>
      </c>
      <c r="D46" s="20">
        <v>-1404046.7999999998</v>
      </c>
      <c r="E46" s="20">
        <v>-129713</v>
      </c>
      <c r="F46" s="20">
        <v>-1103748</v>
      </c>
      <c r="G46" s="20">
        <v>-2060268.8000000003</v>
      </c>
      <c r="H46" s="20">
        <v>-2341301.6</v>
      </c>
      <c r="I46" s="20">
        <v>-1149351.7999999998</v>
      </c>
      <c r="J46" s="20">
        <v>-1471223.2</v>
      </c>
      <c r="K46" s="20">
        <v>-1192535</v>
      </c>
      <c r="L46" s="20">
        <v>-750393.6</v>
      </c>
      <c r="M46" s="20">
        <v>-473081</v>
      </c>
      <c r="N46" s="42">
        <f t="shared" si="14"/>
        <v>-15673232.999999998</v>
      </c>
      <c r="O46"/>
      <c r="P46"/>
      <c r="Q46"/>
      <c r="R46"/>
      <c r="S46"/>
      <c r="T46"/>
      <c r="U46"/>
      <c r="V46"/>
      <c r="W46"/>
      <c r="X46"/>
      <c r="Y46"/>
    </row>
    <row r="47" spans="1:25" ht="18.75" customHeight="1">
      <c r="A47" s="13" t="s">
        <v>59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42">
        <f>SUM(B47:M47)</f>
        <v>0</v>
      </c>
      <c r="O47"/>
      <c r="P47"/>
      <c r="Q47"/>
      <c r="R47"/>
      <c r="S47"/>
      <c r="T47"/>
      <c r="U47"/>
      <c r="V47"/>
      <c r="W47"/>
      <c r="X47"/>
      <c r="Y47"/>
    </row>
    <row r="48" spans="1:14" ht="18.75" customHeight="1">
      <c r="A48" s="17" t="s">
        <v>60</v>
      </c>
      <c r="B48" s="26">
        <f aca="true" t="shared" si="15" ref="B48:M48">SUM(B49:B58)</f>
        <v>-424285.42</v>
      </c>
      <c r="C48" s="26">
        <f t="shared" si="15"/>
        <v>-220230.9</v>
      </c>
      <c r="D48" s="26">
        <f t="shared" si="15"/>
        <v>-359062.06</v>
      </c>
      <c r="E48" s="26">
        <f t="shared" si="15"/>
        <v>-200794.15</v>
      </c>
      <c r="F48" s="26">
        <f t="shared" si="15"/>
        <v>-419985.10000000003</v>
      </c>
      <c r="G48" s="26">
        <f t="shared" si="15"/>
        <v>-310801.63</v>
      </c>
      <c r="H48" s="26">
        <f t="shared" si="15"/>
        <v>-397685.23</v>
      </c>
      <c r="I48" s="26">
        <f t="shared" si="15"/>
        <v>-174877.89999999997</v>
      </c>
      <c r="J48" s="26">
        <f t="shared" si="15"/>
        <v>-298730.93000000005</v>
      </c>
      <c r="K48" s="26">
        <f t="shared" si="15"/>
        <v>-197882.57</v>
      </c>
      <c r="L48" s="26">
        <f t="shared" si="15"/>
        <v>-253454.44</v>
      </c>
      <c r="M48" s="26">
        <f t="shared" si="15"/>
        <v>-65323.78000000001</v>
      </c>
      <c r="N48" s="26">
        <f>SUM(N49:N58)</f>
        <v>-3323114.1100000003</v>
      </c>
    </row>
    <row r="49" spans="1:25" ht="18.75" customHeight="1">
      <c r="A49" s="13" t="s">
        <v>61</v>
      </c>
      <c r="B49" s="24">
        <v>-168379.38</v>
      </c>
      <c r="C49" s="24">
        <v>-101916.13</v>
      </c>
      <c r="D49" s="24">
        <v>-97165.36</v>
      </c>
      <c r="E49" s="24">
        <v>-123484.18000000001</v>
      </c>
      <c r="F49" s="24">
        <v>-247125.28</v>
      </c>
      <c r="G49" s="24">
        <v>-161168.91999999998</v>
      </c>
      <c r="H49" s="24">
        <v>-166510.25</v>
      </c>
      <c r="I49" s="24">
        <v>-134515.2</v>
      </c>
      <c r="J49" s="24">
        <v>-197812.32</v>
      </c>
      <c r="K49" s="24">
        <v>-126600.61</v>
      </c>
      <c r="L49" s="24">
        <v>-161825.03</v>
      </c>
      <c r="M49" s="24">
        <v>-48692.81</v>
      </c>
      <c r="N49" s="24">
        <f t="shared" si="14"/>
        <v>-1735195.4700000002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62</v>
      </c>
      <c r="B50" s="24">
        <v>-68.4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f t="shared" si="14"/>
        <v>-68.4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63</v>
      </c>
      <c r="B51" s="24">
        <v>-19000</v>
      </c>
      <c r="C51" s="24">
        <v>-11000</v>
      </c>
      <c r="D51" s="24">
        <v>-20000</v>
      </c>
      <c r="E51" s="24">
        <v>-40000</v>
      </c>
      <c r="F51" s="24">
        <v>0</v>
      </c>
      <c r="G51" s="24">
        <v>0</v>
      </c>
      <c r="H51" s="24">
        <v>-20000</v>
      </c>
      <c r="I51" s="24">
        <v>0</v>
      </c>
      <c r="J51" s="24">
        <v>-11000</v>
      </c>
      <c r="K51" s="24">
        <v>0</v>
      </c>
      <c r="L51" s="24">
        <v>-7000</v>
      </c>
      <c r="M51" s="24">
        <v>-1000</v>
      </c>
      <c r="N51" s="24">
        <f t="shared" si="14"/>
        <v>-129000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3" t="s">
        <v>64</v>
      </c>
      <c r="B52" s="24">
        <v>-2519</v>
      </c>
      <c r="C52" s="24">
        <v>-2144.72</v>
      </c>
      <c r="D52" s="24">
        <v>-2440.41</v>
      </c>
      <c r="E52" s="24">
        <v>-1157.18</v>
      </c>
      <c r="F52" s="24">
        <v>0</v>
      </c>
      <c r="G52" s="24">
        <v>0</v>
      </c>
      <c r="H52" s="24">
        <v>-1216.6</v>
      </c>
      <c r="I52" s="24">
        <v>0</v>
      </c>
      <c r="J52" s="24">
        <v>-1096.69</v>
      </c>
      <c r="K52" s="24">
        <v>0</v>
      </c>
      <c r="L52" s="24">
        <v>-1039.89</v>
      </c>
      <c r="M52" s="24">
        <v>-31.79</v>
      </c>
      <c r="N52" s="21">
        <f t="shared" si="14"/>
        <v>-11646.28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3" t="s">
        <v>65</v>
      </c>
      <c r="B53" s="24">
        <v>-2797.1</v>
      </c>
      <c r="C53" s="24">
        <v>-3134.1</v>
      </c>
      <c r="D53" s="24">
        <v>-1348</v>
      </c>
      <c r="E53" s="24">
        <v>0</v>
      </c>
      <c r="F53" s="24">
        <v>0</v>
      </c>
      <c r="G53" s="24">
        <v>0</v>
      </c>
      <c r="H53" s="24">
        <v>-539.2</v>
      </c>
      <c r="I53" s="24">
        <v>0</v>
      </c>
      <c r="J53" s="24">
        <v>0</v>
      </c>
      <c r="K53" s="24">
        <v>0</v>
      </c>
      <c r="L53" s="24">
        <v>-404.4</v>
      </c>
      <c r="M53" s="24">
        <v>0</v>
      </c>
      <c r="N53" s="24">
        <f t="shared" si="14"/>
        <v>-8222.8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66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f t="shared" si="14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6" t="s">
        <v>67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f t="shared" si="14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6" t="s">
        <v>97</v>
      </c>
      <c r="B56" s="24">
        <v>-188217.71999999997</v>
      </c>
      <c r="C56" s="24">
        <v>-132286.16</v>
      </c>
      <c r="D56" s="24">
        <v>-128114.28</v>
      </c>
      <c r="E56" s="24">
        <v>-24432.999999999996</v>
      </c>
      <c r="F56" s="24">
        <v>-126936.64000000001</v>
      </c>
      <c r="G56" s="24">
        <v>-158682.12</v>
      </c>
      <c r="H56" s="24">
        <v>-166702.44</v>
      </c>
      <c r="I56" s="24">
        <v>-148798.75999999998</v>
      </c>
      <c r="J56" s="24">
        <v>-118727.84000000003</v>
      </c>
      <c r="K56" s="24">
        <v>-142417.2</v>
      </c>
      <c r="L56" s="24">
        <v>-65757.12</v>
      </c>
      <c r="M56" s="24">
        <v>-37907.880000000005</v>
      </c>
      <c r="N56" s="24">
        <f t="shared" si="14"/>
        <v>-1438981.1600000001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6" t="s">
        <v>98</v>
      </c>
      <c r="B57" s="24">
        <v>-43303.82</v>
      </c>
      <c r="C57" s="24">
        <v>-31502.33</v>
      </c>
      <c r="D57" s="24">
        <v>-109994.01</v>
      </c>
      <c r="E57" s="24">
        <v>-11719.79</v>
      </c>
      <c r="F57" s="24">
        <v>-45923.18</v>
      </c>
      <c r="G57" s="24">
        <v>0</v>
      </c>
      <c r="H57" s="24">
        <v>-55289.75</v>
      </c>
      <c r="I57" s="24">
        <v>0</v>
      </c>
      <c r="J57" s="24">
        <v>0</v>
      </c>
      <c r="K57" s="24">
        <v>0</v>
      </c>
      <c r="L57" s="24">
        <v>-17428</v>
      </c>
      <c r="M57" s="24">
        <v>0</v>
      </c>
      <c r="N57" s="24">
        <f t="shared" si="14"/>
        <v>-315160.88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98</v>
      </c>
      <c r="B58" s="27">
        <v>0</v>
      </c>
      <c r="C58" s="27">
        <v>61752.54</v>
      </c>
      <c r="D58" s="27">
        <v>0</v>
      </c>
      <c r="E58" s="27">
        <v>0</v>
      </c>
      <c r="F58" s="27">
        <v>0</v>
      </c>
      <c r="G58" s="27">
        <v>9049.41</v>
      </c>
      <c r="H58" s="27">
        <v>12573.01</v>
      </c>
      <c r="I58" s="27">
        <v>108436.06</v>
      </c>
      <c r="J58" s="27">
        <v>29905.92</v>
      </c>
      <c r="K58" s="27">
        <v>71135.24</v>
      </c>
      <c r="L58" s="27">
        <v>0</v>
      </c>
      <c r="M58" s="27">
        <v>22308.7</v>
      </c>
      <c r="N58" s="24">
        <f>SUM(B58:M58)</f>
        <v>315160.88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7" t="s">
        <v>104</v>
      </c>
      <c r="B59" s="27">
        <v>3822284.09</v>
      </c>
      <c r="C59" s="27">
        <v>2673402.91</v>
      </c>
      <c r="D59" s="27">
        <v>2249988.58</v>
      </c>
      <c r="E59" s="27">
        <v>644732.8000000002</v>
      </c>
      <c r="F59" s="27">
        <v>2457807.21</v>
      </c>
      <c r="G59" s="27">
        <v>2955919.97</v>
      </c>
      <c r="H59" s="27">
        <v>2907983.49</v>
      </c>
      <c r="I59" s="27">
        <v>2983209.14</v>
      </c>
      <c r="J59" s="27">
        <v>2262725.92</v>
      </c>
      <c r="K59" s="27">
        <v>2884289.68</v>
      </c>
      <c r="L59" s="27">
        <v>1252755.51</v>
      </c>
      <c r="M59" s="27">
        <v>868796.18</v>
      </c>
      <c r="N59" s="24">
        <f t="shared" si="14"/>
        <v>27963895.48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68</v>
      </c>
      <c r="B60" s="27">
        <v>0</v>
      </c>
      <c r="C60" s="27">
        <v>0</v>
      </c>
      <c r="D60" s="27">
        <v>14192.82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4">
        <f t="shared" si="14"/>
        <v>14192.82</v>
      </c>
      <c r="O60"/>
      <c r="P60"/>
      <c r="Q60"/>
      <c r="R60"/>
      <c r="S60"/>
      <c r="T60"/>
      <c r="U60"/>
      <c r="V60"/>
      <c r="W60"/>
      <c r="X60"/>
      <c r="Y60"/>
    </row>
    <row r="61" spans="1:14" ht="15" customHeight="1">
      <c r="A61" s="32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20"/>
    </row>
    <row r="62" spans="1:25" ht="15.75">
      <c r="A62" s="2" t="s">
        <v>69</v>
      </c>
      <c r="B62" s="29">
        <f aca="true" t="shared" si="16" ref="B62:M62">+B38+B44</f>
        <v>26198829.542023685</v>
      </c>
      <c r="C62" s="29">
        <f t="shared" si="16"/>
        <v>17863073.695859</v>
      </c>
      <c r="D62" s="29">
        <f t="shared" si="16"/>
        <v>17860595.410757348</v>
      </c>
      <c r="E62" s="29">
        <f t="shared" si="16"/>
        <v>3411033.8627351997</v>
      </c>
      <c r="F62" s="29">
        <f t="shared" si="16"/>
        <v>17595570.66983115</v>
      </c>
      <c r="G62" s="29">
        <f t="shared" si="16"/>
        <v>21480917.109400004</v>
      </c>
      <c r="H62" s="29">
        <f t="shared" si="16"/>
        <v>22239004.82030001</v>
      </c>
      <c r="I62" s="29">
        <f t="shared" si="16"/>
        <v>21168924.060497597</v>
      </c>
      <c r="J62" s="29">
        <f t="shared" si="16"/>
        <v>16083980.056968398</v>
      </c>
      <c r="K62" s="29">
        <f t="shared" si="16"/>
        <v>20020710.732323196</v>
      </c>
      <c r="L62" s="29">
        <f t="shared" si="16"/>
        <v>8923835.562099982</v>
      </c>
      <c r="M62" s="29">
        <f t="shared" si="16"/>
        <v>5161223.62419408</v>
      </c>
      <c r="N62" s="29">
        <f>SUM(B62:M62)</f>
        <v>198007699.14698967</v>
      </c>
      <c r="O62"/>
      <c r="P62"/>
      <c r="Q62"/>
      <c r="R62"/>
      <c r="S62"/>
      <c r="T62"/>
      <c r="U62"/>
      <c r="V62"/>
      <c r="W62"/>
      <c r="X62"/>
      <c r="Y62"/>
    </row>
    <row r="63" spans="1:14" ht="15" customHeight="1">
      <c r="A63" s="34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</row>
    <row r="64" spans="1:15" ht="15" customHeight="1">
      <c r="A64" s="28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1"/>
      <c r="O64" s="62"/>
    </row>
    <row r="65" spans="1:14" ht="18.75" customHeight="1">
      <c r="A65" s="2" t="s">
        <v>70</v>
      </c>
      <c r="B65" s="36">
        <f>SUM(B66:B79)</f>
        <v>26198829.590000007</v>
      </c>
      <c r="C65" s="36">
        <f aca="true" t="shared" si="17" ref="C65:M65">SUM(C66:C79)</f>
        <v>17863073.72</v>
      </c>
      <c r="D65" s="36">
        <f t="shared" si="17"/>
        <v>17860595.410000004</v>
      </c>
      <c r="E65" s="36">
        <f t="shared" si="17"/>
        <v>3411033.840000001</v>
      </c>
      <c r="F65" s="36">
        <f t="shared" si="17"/>
        <v>17595570.660000004</v>
      </c>
      <c r="G65" s="36">
        <f t="shared" si="17"/>
        <v>21480917.16</v>
      </c>
      <c r="H65" s="36">
        <f t="shared" si="17"/>
        <v>22239004.770000003</v>
      </c>
      <c r="I65" s="36">
        <f t="shared" si="17"/>
        <v>21168924.04</v>
      </c>
      <c r="J65" s="36">
        <f t="shared" si="17"/>
        <v>16083980.079999996</v>
      </c>
      <c r="K65" s="36">
        <f t="shared" si="17"/>
        <v>20020710.720000003</v>
      </c>
      <c r="L65" s="36">
        <f t="shared" si="17"/>
        <v>8923835.550000003</v>
      </c>
      <c r="M65" s="36">
        <f t="shared" si="17"/>
        <v>5161223.68</v>
      </c>
      <c r="N65" s="29">
        <f>SUM(N66:N79)</f>
        <v>198007699.22000003</v>
      </c>
    </row>
    <row r="66" spans="1:15" ht="18.75" customHeight="1">
      <c r="A66" s="17" t="s">
        <v>71</v>
      </c>
      <c r="B66" s="36">
        <v>4845023.87</v>
      </c>
      <c r="C66" s="36">
        <v>5081145.699999999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>SUM(B66:M66)</f>
        <v>9926169.57</v>
      </c>
      <c r="O66"/>
    </row>
    <row r="67" spans="1:15" ht="18.75" customHeight="1">
      <c r="A67" s="17" t="s">
        <v>72</v>
      </c>
      <c r="B67" s="36">
        <v>21353805.720000006</v>
      </c>
      <c r="C67" s="36">
        <v>12781928.02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aca="true" t="shared" si="18" ref="N67:N78">SUM(B67:M67)</f>
        <v>34135733.74000001</v>
      </c>
      <c r="O67"/>
    </row>
    <row r="68" spans="1:16" ht="18.75" customHeight="1">
      <c r="A68" s="17" t="s">
        <v>73</v>
      </c>
      <c r="B68" s="35">
        <v>0</v>
      </c>
      <c r="C68" s="35">
        <v>0</v>
      </c>
      <c r="D68" s="26">
        <v>17860595.410000004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6">
        <f t="shared" si="18"/>
        <v>17860595.410000004</v>
      </c>
      <c r="P68"/>
    </row>
    <row r="69" spans="1:17" ht="18.75" customHeight="1">
      <c r="A69" s="17" t="s">
        <v>74</v>
      </c>
      <c r="B69" s="35">
        <v>0</v>
      </c>
      <c r="C69" s="35">
        <v>0</v>
      </c>
      <c r="D69" s="35">
        <v>0</v>
      </c>
      <c r="E69" s="26">
        <v>3411033.840000001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18"/>
        <v>3411033.840000001</v>
      </c>
      <c r="Q69"/>
    </row>
    <row r="70" spans="1:18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26">
        <v>17595570.660000004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26">
        <f t="shared" si="18"/>
        <v>17595570.660000004</v>
      </c>
      <c r="R70"/>
    </row>
    <row r="71" spans="1:19" ht="18.75" customHeight="1">
      <c r="A71" s="17" t="s">
        <v>76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6">
        <v>21480917.16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29">
        <f t="shared" si="18"/>
        <v>21480917.16</v>
      </c>
      <c r="S71"/>
    </row>
    <row r="72" spans="1:20" ht="18.75" customHeight="1">
      <c r="A72" s="17" t="s">
        <v>77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6">
        <v>17363275.400000002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29">
        <f t="shared" si="18"/>
        <v>17363275.400000002</v>
      </c>
      <c r="T72"/>
    </row>
    <row r="73" spans="1:20" ht="18.75" customHeight="1">
      <c r="A73" s="17" t="s">
        <v>78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6">
        <v>4875729.369999999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29">
        <f t="shared" si="18"/>
        <v>4875729.369999999</v>
      </c>
      <c r="T73"/>
    </row>
    <row r="74" spans="1:21" ht="18.75" customHeight="1">
      <c r="A74" s="17" t="s">
        <v>79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26">
        <v>21168924.04</v>
      </c>
      <c r="J74" s="35">
        <v>0</v>
      </c>
      <c r="K74" s="35">
        <v>0</v>
      </c>
      <c r="L74" s="35">
        <v>0</v>
      </c>
      <c r="M74" s="35">
        <v>0</v>
      </c>
      <c r="N74" s="26">
        <f t="shared" si="18"/>
        <v>21168924.04</v>
      </c>
      <c r="U74"/>
    </row>
    <row r="75" spans="1:22" ht="18.75" customHeight="1">
      <c r="A75" s="17" t="s">
        <v>80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26">
        <v>16083980.079999996</v>
      </c>
      <c r="K75" s="35">
        <v>0</v>
      </c>
      <c r="L75" s="35">
        <v>0</v>
      </c>
      <c r="M75" s="35">
        <v>0</v>
      </c>
      <c r="N75" s="29">
        <f t="shared" si="18"/>
        <v>16083980.079999996</v>
      </c>
      <c r="V75"/>
    </row>
    <row r="76" spans="1:23" ht="18.75" customHeight="1">
      <c r="A76" s="17" t="s">
        <v>81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26">
        <v>20020710.720000003</v>
      </c>
      <c r="L76" s="35">
        <v>0</v>
      </c>
      <c r="M76" s="57">
        <v>0</v>
      </c>
      <c r="N76" s="26">
        <f t="shared" si="18"/>
        <v>20020710.720000003</v>
      </c>
      <c r="W76"/>
    </row>
    <row r="77" spans="1:24" ht="18.75" customHeight="1">
      <c r="A77" s="17" t="s">
        <v>82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26">
        <v>8923835.550000003</v>
      </c>
      <c r="M77" s="35">
        <v>0</v>
      </c>
      <c r="N77" s="29">
        <f t="shared" si="18"/>
        <v>8923835.550000003</v>
      </c>
      <c r="X77"/>
    </row>
    <row r="78" spans="1:25" ht="18.75" customHeight="1">
      <c r="A78" s="17" t="s">
        <v>83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26">
        <v>5161223.68</v>
      </c>
      <c r="N78" s="26">
        <f t="shared" si="18"/>
        <v>5161223.68</v>
      </c>
      <c r="Y78"/>
    </row>
    <row r="79" spans="1:25" ht="18.75" customHeight="1">
      <c r="A79" s="34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/>
      <c r="P79"/>
      <c r="Q79"/>
      <c r="R79"/>
      <c r="S79"/>
      <c r="T79"/>
      <c r="U79"/>
      <c r="V79"/>
      <c r="W79"/>
      <c r="X79"/>
      <c r="Y79"/>
    </row>
    <row r="80" spans="1:14" ht="17.25" customHeigh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5" customHeight="1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</row>
    <row r="82" spans="1:14" ht="18.75" customHeight="1">
      <c r="A82" s="2" t="s">
        <v>105</v>
      </c>
      <c r="B82" s="35">
        <v>0</v>
      </c>
      <c r="C82" s="35">
        <v>0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29"/>
    </row>
    <row r="83" spans="1:15" ht="18.75" customHeight="1">
      <c r="A83" s="17" t="s">
        <v>84</v>
      </c>
      <c r="B83" s="40">
        <v>2.3259676419209327</v>
      </c>
      <c r="C83" s="40">
        <v>2.2809784028673543</v>
      </c>
      <c r="D83" s="40">
        <v>0</v>
      </c>
      <c r="E83" s="40">
        <v>0</v>
      </c>
      <c r="F83" s="35">
        <v>0</v>
      </c>
      <c r="G83" s="35">
        <v>0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9"/>
      <c r="O83"/>
    </row>
    <row r="84" spans="1:15" ht="18.75" customHeight="1">
      <c r="A84" s="17" t="s">
        <v>85</v>
      </c>
      <c r="B84" s="40">
        <v>2.022833055518706</v>
      </c>
      <c r="C84" s="40">
        <v>1.9089272118386307</v>
      </c>
      <c r="D84" s="40">
        <v>0</v>
      </c>
      <c r="E84" s="40">
        <v>0</v>
      </c>
      <c r="F84" s="35">
        <v>0</v>
      </c>
      <c r="G84" s="35">
        <v>0</v>
      </c>
      <c r="H84" s="40">
        <v>0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  <c r="O84"/>
    </row>
    <row r="85" spans="1:16" ht="18.75" customHeight="1">
      <c r="A85" s="17" t="s">
        <v>86</v>
      </c>
      <c r="B85" s="40">
        <v>0</v>
      </c>
      <c r="C85" s="40">
        <v>0</v>
      </c>
      <c r="D85" s="22">
        <f>(D$39+D$40+D$41)/D$7</f>
        <v>1.8532441920753058</v>
      </c>
      <c r="E85" s="40">
        <v>0</v>
      </c>
      <c r="F85" s="35">
        <v>0</v>
      </c>
      <c r="G85" s="35">
        <v>0</v>
      </c>
      <c r="H85" s="40">
        <v>0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6"/>
      <c r="P85"/>
    </row>
    <row r="86" spans="1:17" ht="18.75" customHeight="1">
      <c r="A86" s="17" t="s">
        <v>87</v>
      </c>
      <c r="B86" s="40">
        <v>0</v>
      </c>
      <c r="C86" s="40">
        <v>0</v>
      </c>
      <c r="D86" s="40">
        <v>0</v>
      </c>
      <c r="E86" s="22">
        <f>(E$39+E$40+E$41)/E$7</f>
        <v>2.5823886470724307</v>
      </c>
      <c r="F86" s="35">
        <v>0</v>
      </c>
      <c r="G86" s="35">
        <v>0</v>
      </c>
      <c r="H86" s="40">
        <v>0</v>
      </c>
      <c r="I86" s="40">
        <v>0</v>
      </c>
      <c r="J86" s="40">
        <v>0</v>
      </c>
      <c r="K86" s="35">
        <v>0</v>
      </c>
      <c r="L86" s="40">
        <v>0</v>
      </c>
      <c r="M86" s="40">
        <v>0</v>
      </c>
      <c r="N86" s="29"/>
      <c r="Q86"/>
    </row>
    <row r="87" spans="1:18" ht="18.75" customHeight="1">
      <c r="A87" s="17" t="s">
        <v>88</v>
      </c>
      <c r="B87" s="40">
        <v>0</v>
      </c>
      <c r="C87" s="40">
        <v>0</v>
      </c>
      <c r="D87" s="40">
        <v>0</v>
      </c>
      <c r="E87" s="40">
        <v>0</v>
      </c>
      <c r="F87" s="40">
        <f>(F$39+F$40+F$41)/F$7</f>
        <v>2.1643639426273134</v>
      </c>
      <c r="G87" s="35">
        <v>0</v>
      </c>
      <c r="H87" s="40">
        <v>0</v>
      </c>
      <c r="I87" s="40">
        <v>0</v>
      </c>
      <c r="J87" s="40">
        <v>0</v>
      </c>
      <c r="K87" s="35">
        <v>0</v>
      </c>
      <c r="L87" s="40">
        <v>0</v>
      </c>
      <c r="M87" s="40">
        <v>0</v>
      </c>
      <c r="N87" s="26"/>
      <c r="R87"/>
    </row>
    <row r="88" spans="1:19" ht="18.75" customHeight="1">
      <c r="A88" s="17" t="s">
        <v>89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40">
        <f>(G$39+G$40+G$41)/G$7</f>
        <v>1.716099431724578</v>
      </c>
      <c r="H88" s="40">
        <v>0</v>
      </c>
      <c r="I88" s="40">
        <v>0</v>
      </c>
      <c r="J88" s="40">
        <v>0</v>
      </c>
      <c r="K88" s="35">
        <v>0</v>
      </c>
      <c r="L88" s="40">
        <v>0</v>
      </c>
      <c r="M88" s="40">
        <v>0</v>
      </c>
      <c r="N88" s="29"/>
      <c r="S88"/>
    </row>
    <row r="89" spans="1:20" ht="18.75" customHeight="1">
      <c r="A89" s="17" t="s">
        <v>90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2.018912344714161</v>
      </c>
      <c r="I89" s="40">
        <v>0</v>
      </c>
      <c r="J89" s="40">
        <v>0</v>
      </c>
      <c r="K89" s="35">
        <v>0</v>
      </c>
      <c r="L89" s="40">
        <v>0</v>
      </c>
      <c r="M89" s="40">
        <v>0</v>
      </c>
      <c r="N89" s="29"/>
      <c r="T89"/>
    </row>
    <row r="90" spans="1:20" ht="18.75" customHeight="1">
      <c r="A90" s="17" t="s">
        <v>91</v>
      </c>
      <c r="B90" s="40">
        <v>0</v>
      </c>
      <c r="C90" s="40">
        <v>0</v>
      </c>
      <c r="D90" s="40">
        <v>0</v>
      </c>
      <c r="E90" s="40">
        <v>0</v>
      </c>
      <c r="F90" s="35">
        <v>0</v>
      </c>
      <c r="G90" s="35">
        <v>0</v>
      </c>
      <c r="H90" s="40">
        <v>1.975427423760713</v>
      </c>
      <c r="I90" s="40">
        <v>0</v>
      </c>
      <c r="J90" s="40">
        <v>0</v>
      </c>
      <c r="K90" s="35">
        <v>0</v>
      </c>
      <c r="L90" s="40">
        <v>0</v>
      </c>
      <c r="M90" s="40">
        <v>0</v>
      </c>
      <c r="N90" s="29"/>
      <c r="T90"/>
    </row>
    <row r="91" spans="1:21" ht="18.75" customHeight="1">
      <c r="A91" s="17" t="s">
        <v>92</v>
      </c>
      <c r="B91" s="40">
        <v>0</v>
      </c>
      <c r="C91" s="40">
        <v>0</v>
      </c>
      <c r="D91" s="40">
        <v>0</v>
      </c>
      <c r="E91" s="40">
        <v>0</v>
      </c>
      <c r="F91" s="35">
        <v>0</v>
      </c>
      <c r="G91" s="35">
        <v>0</v>
      </c>
      <c r="H91" s="40">
        <v>0</v>
      </c>
      <c r="I91" s="40">
        <f>(I$39+I$40+I$41)/I$7</f>
        <v>1.961304648325075</v>
      </c>
      <c r="J91" s="40">
        <v>0</v>
      </c>
      <c r="K91" s="35">
        <v>0</v>
      </c>
      <c r="L91" s="40">
        <v>0</v>
      </c>
      <c r="M91" s="40">
        <v>0</v>
      </c>
      <c r="N91" s="26"/>
      <c r="U91"/>
    </row>
    <row r="92" spans="1:22" ht="18.75" customHeight="1">
      <c r="A92" s="17" t="s">
        <v>93</v>
      </c>
      <c r="B92" s="40">
        <v>0</v>
      </c>
      <c r="C92" s="40">
        <v>0</v>
      </c>
      <c r="D92" s="40">
        <v>0</v>
      </c>
      <c r="E92" s="40">
        <v>0</v>
      </c>
      <c r="F92" s="35">
        <v>0</v>
      </c>
      <c r="G92" s="35">
        <v>0</v>
      </c>
      <c r="H92" s="40">
        <v>0</v>
      </c>
      <c r="I92" s="40">
        <v>0</v>
      </c>
      <c r="J92" s="40">
        <f>(J$39+J$40+J$41)/J$7</f>
        <v>2.2094542386445686</v>
      </c>
      <c r="K92" s="35">
        <v>0</v>
      </c>
      <c r="L92" s="40">
        <v>0</v>
      </c>
      <c r="M92" s="40">
        <v>0</v>
      </c>
      <c r="N92" s="29"/>
      <c r="V92"/>
    </row>
    <row r="93" spans="1:23" ht="18.75" customHeight="1">
      <c r="A93" s="17" t="s">
        <v>94</v>
      </c>
      <c r="B93" s="40">
        <v>0</v>
      </c>
      <c r="C93" s="40">
        <v>0</v>
      </c>
      <c r="D93" s="40">
        <v>0</v>
      </c>
      <c r="E93" s="40">
        <v>0</v>
      </c>
      <c r="F93" s="35">
        <v>0</v>
      </c>
      <c r="G93" s="35">
        <v>0</v>
      </c>
      <c r="H93" s="40">
        <v>0</v>
      </c>
      <c r="I93" s="40">
        <v>0</v>
      </c>
      <c r="J93" s="40">
        <v>0</v>
      </c>
      <c r="K93" s="22">
        <f>(K$39+K$40+K$41)/K$7</f>
        <v>2.112447279269536</v>
      </c>
      <c r="L93" s="40">
        <v>0</v>
      </c>
      <c r="M93" s="40">
        <v>0</v>
      </c>
      <c r="N93" s="26"/>
      <c r="W93"/>
    </row>
    <row r="94" spans="1:24" ht="18.75" customHeight="1">
      <c r="A94" s="17" t="s">
        <v>95</v>
      </c>
      <c r="B94" s="40">
        <v>0</v>
      </c>
      <c r="C94" s="40">
        <v>0</v>
      </c>
      <c r="D94" s="40">
        <v>0</v>
      </c>
      <c r="E94" s="40">
        <v>0</v>
      </c>
      <c r="F94" s="35">
        <v>0</v>
      </c>
      <c r="G94" s="35">
        <v>0</v>
      </c>
      <c r="H94" s="40">
        <v>0</v>
      </c>
      <c r="I94" s="40">
        <v>0</v>
      </c>
      <c r="J94" s="40">
        <v>0</v>
      </c>
      <c r="K94" s="40">
        <v>0</v>
      </c>
      <c r="L94" s="40">
        <f>(L$39+L$40+L$41)/L$7</f>
        <v>2.508664896879276</v>
      </c>
      <c r="M94" s="40">
        <v>0</v>
      </c>
      <c r="N94" s="58"/>
      <c r="X94"/>
    </row>
    <row r="95" spans="1:25" ht="18.75" customHeight="1">
      <c r="A95" s="34" t="s">
        <v>96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5">
        <f>(M$39+M$40+M$41)/M$7</f>
        <v>2.459354947590695</v>
      </c>
      <c r="N95" s="46"/>
      <c r="Y95"/>
    </row>
    <row r="96" spans="1:13" ht="201.75" customHeight="1">
      <c r="A96" s="63" t="s">
        <v>106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ht="36.7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</sheetData>
  <sheetProtection/>
  <mergeCells count="7">
    <mergeCell ref="A96:M96"/>
    <mergeCell ref="A80:N8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2017-07-24T15:30:53Z</dcterms:modified>
  <cp:category/>
  <cp:version/>
  <cp:contentType/>
  <cp:contentStatus/>
</cp:coreProperties>
</file>